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8130" tabRatio="596" firstSheet="4" activeTab="4"/>
  </bookViews>
  <sheets>
    <sheet name="Тарифы - сравнительные" sheetId="1" state="hidden" r:id="rId1"/>
    <sheet name="Тарифы АИБ Замечание Дирекци" sheetId="2" state="hidden" r:id="rId2"/>
    <sheet name="замечание" sheetId="3" state="hidden" r:id="rId3"/>
    <sheet name="калькуляция" sheetId="4" state="hidden" r:id="rId4"/>
    <sheet name="Руси" sheetId="5" r:id="rId5"/>
    <sheet name="замечание-" sheetId="6" state="hidden" r:id="rId6"/>
    <sheet name="Пешниходхо" sheetId="7" state="hidden" r:id="rId7"/>
    <sheet name="Тагйиротхо" sheetId="8" state="hidden" r:id="rId8"/>
    <sheet name="Лист1" sheetId="9" state="hidden" r:id="rId9"/>
    <sheet name="Лист2" sheetId="10" state="hidden" r:id="rId10"/>
  </sheets>
  <definedNames>
    <definedName name="_xlnm._FilterDatabase" localSheetId="1" hidden="1">'Тарифы АИБ Замечание Дирекци'!$A$14:$E$121</definedName>
    <definedName name="_xlnm.Print_Titles" localSheetId="3">'калькуляция'!$4:$4</definedName>
    <definedName name="_xlnm.Print_Titles" localSheetId="4">'Руси'!$13:$14</definedName>
    <definedName name="_xlnm.Print_Titles" localSheetId="0">'Тарифы - сравнительные'!$5:$5</definedName>
    <definedName name="_xlnm.Print_Titles" localSheetId="1">'Тарифы АИБ Замечание Дирекци'!$13:$14</definedName>
    <definedName name="_xlnm.Print_Area" localSheetId="4">'Руси'!$A$1:$E$746</definedName>
    <definedName name="_xlnm.Print_Area" localSheetId="7">'Тагйиротхо'!$A$1:$F$303</definedName>
    <definedName name="_xlnm.Print_Area" localSheetId="0">'Тарифы - сравнительные'!$A$1:$D$377</definedName>
    <definedName name="_xlnm.Print_Area" localSheetId="1">'Тарифы АИБ Замечание Дирекци'!$A$1:$E$1519</definedName>
  </definedNames>
  <calcPr fullCalcOnLoad="1"/>
</workbook>
</file>

<file path=xl/comments2.xml><?xml version="1.0" encoding="utf-8"?>
<comments xmlns="http://schemas.openxmlformats.org/spreadsheetml/2006/main">
  <authors>
    <author>LQudratov</author>
  </authors>
  <commentList>
    <comment ref="D1351" authorId="0">
      <text>
        <r>
          <rPr>
            <b/>
            <sz val="8"/>
            <rFont val="Tahoma"/>
            <family val="2"/>
          </rPr>
          <t>LQudratov:</t>
        </r>
        <r>
          <rPr>
            <sz val="8"/>
            <rFont val="Tahoma"/>
            <family val="2"/>
          </rPr>
          <t xml:space="preserve">
Фонд оплата труда 6,84 +Освещение 0,16+кондиц и обогрев 1,54 +Аморя компютер 0,16+потребление электроенергия 0,03 печат на принтер 0,18 ксерокопия приложение на 2 листа 0,50 </t>
        </r>
      </text>
    </comment>
    <comment ref="D1368" authorId="0">
      <text>
        <r>
          <rPr>
            <b/>
            <sz val="8"/>
            <rFont val="Tahoma"/>
            <family val="2"/>
          </rPr>
          <t>LQudratov:</t>
        </r>
        <r>
          <rPr>
            <sz val="8"/>
            <rFont val="Tahoma"/>
            <family val="2"/>
          </rPr>
          <t xml:space="preserve">
Фонд оплата труда 6,84 +Освещение 0,16+кондиц и обогрев 1,54 +Аморя компютер 0,16+потребление электроенергия 0,03 печат на принтер 0,18 ксерокопия приложение на 2 листа 0,50 </t>
        </r>
      </text>
    </comment>
    <comment ref="D1386" authorId="0">
      <text>
        <r>
          <rPr>
            <b/>
            <sz val="8"/>
            <rFont val="Tahoma"/>
            <family val="2"/>
          </rPr>
          <t>LQudratov:</t>
        </r>
        <r>
          <rPr>
            <sz val="8"/>
            <rFont val="Tahoma"/>
            <family val="2"/>
          </rPr>
          <t xml:space="preserve">
Фонд оплата труда 6,84 +Освещение 0,16+кондиц и обогрев 1,54 +Аморя компютер 0,16+потребление электроенергия 0,03 печат на принтер 0,18 ксерокопия приложение на 2 листа 0,50 </t>
        </r>
      </text>
    </comment>
    <comment ref="D1403" authorId="0">
      <text>
        <r>
          <rPr>
            <b/>
            <sz val="8"/>
            <rFont val="Tahoma"/>
            <family val="2"/>
          </rPr>
          <t>LQudratov:</t>
        </r>
        <r>
          <rPr>
            <sz val="8"/>
            <rFont val="Tahoma"/>
            <family val="2"/>
          </rPr>
          <t xml:space="preserve">
Фонд оплата труда 6,84 +Освещение 0,16+кондиц и обогрев 1,54 +Аморя компютер 0,16+потребление электроенергия 0,03 печат на принтер 0,18 ксерокопия приложение на 2 листа 0,50 </t>
        </r>
      </text>
    </comment>
  </commentList>
</comments>
</file>

<file path=xl/comments7.xml><?xml version="1.0" encoding="utf-8"?>
<comments xmlns="http://schemas.openxmlformats.org/spreadsheetml/2006/main">
  <authors>
    <author>obahtibekov</author>
  </authors>
  <commentList>
    <comment ref="F3" authorId="0">
      <text>
        <r>
          <rPr>
            <b/>
            <sz val="8"/>
            <rFont val="Tahoma"/>
            <family val="2"/>
          </rPr>
          <t>obahtibekov:</t>
        </r>
        <r>
          <rPr>
            <sz val="8"/>
            <rFont val="Tahoma"/>
            <family val="2"/>
          </rPr>
          <t xml:space="preserve">
Пешниходи мудирияти бонкдории корпоративи 2.00 сомони</t>
        </r>
      </text>
    </comment>
    <comment ref="F6" authorId="0">
      <text>
        <r>
          <rPr>
            <b/>
            <sz val="8"/>
            <rFont val="Tahoma"/>
            <family val="2"/>
          </rPr>
          <t>obahtibekov:</t>
        </r>
        <r>
          <rPr>
            <sz val="8"/>
            <rFont val="Tahoma"/>
            <family val="2"/>
          </rPr>
          <t xml:space="preserve">
Мувофики Дастурамали № 186-БМТ «Дар бораи тартиби додани карз ва хисоб кардани фоиз дар ташкилотхои карзи» мумкин нест </t>
        </r>
      </text>
    </comment>
  </commentList>
</comments>
</file>

<file path=xl/sharedStrings.xml><?xml version="1.0" encoding="utf-8"?>
<sst xmlns="http://schemas.openxmlformats.org/spreadsheetml/2006/main" count="8275" uniqueCount="3845">
  <si>
    <t xml:space="preserve">Отправление документа в налоговое и ФСЗН уч-ния - 50 мин </t>
  </si>
  <si>
    <t>Стоимость  бланка-заявления на открытие счета - 0,26</t>
  </si>
  <si>
    <t>100,101,200,201,202,</t>
  </si>
  <si>
    <t>203,204,205,206,207,</t>
  </si>
  <si>
    <t>208,220,221,222,223,</t>
  </si>
  <si>
    <t>224,225,226,227,240,</t>
  </si>
  <si>
    <t>250,260,270,810,811,</t>
  </si>
  <si>
    <t>Поиск и подготовка документа в архиве - 40 мин.</t>
  </si>
  <si>
    <t>Ввод данных  в компьютер :</t>
  </si>
  <si>
    <t>Печать на принтере - 2 листа  - 0,22</t>
  </si>
  <si>
    <t xml:space="preserve">Ксерокопия приложение  на 2 листах - 0,60 </t>
  </si>
  <si>
    <t xml:space="preserve">Поиск и распечатка   на компьютере - 30 мин. </t>
  </si>
  <si>
    <t>Распечатка дубликата  1 лист- 0,13</t>
  </si>
  <si>
    <t>Расходы на  меж.связи - 34,34</t>
  </si>
  <si>
    <t>Итого - 34,47</t>
  </si>
  <si>
    <t>900,904,908</t>
  </si>
  <si>
    <t>Печать на компьютерной бумаги -0,11</t>
  </si>
  <si>
    <t>Амортизация сейфовых ячеек-0,05</t>
  </si>
  <si>
    <t>Печать на компьютерной бумаги - 0,11</t>
  </si>
  <si>
    <t>Амортизация сейфовых ячеек  - 0,11</t>
  </si>
  <si>
    <t>Амортизация компьютера -0,009</t>
  </si>
  <si>
    <t xml:space="preserve">Расходы за 1час   консультации     </t>
  </si>
  <si>
    <t>Поиск в архиве  документов, распечатка мемориальных ордеров  - 1,5 часа</t>
  </si>
  <si>
    <t>Печать 2 листов на компьютере - 0,22</t>
  </si>
  <si>
    <t>Ксерокопия 1 листа  -  1 мин</t>
  </si>
  <si>
    <t>Амортизация ксерокса - 0,03</t>
  </si>
  <si>
    <t>Энергопотребление  - 0,002</t>
  </si>
  <si>
    <t>Расходы на техобслуживание - 0,010</t>
  </si>
  <si>
    <t>Сейфовые операции</t>
  </si>
  <si>
    <t xml:space="preserve">  - при аренде сейфа типа C (32,0 см х 15,0 см)</t>
  </si>
  <si>
    <t xml:space="preserve">  - при аренде сейфа типа D (32,0 см х 25,0 см)</t>
  </si>
  <si>
    <t xml:space="preserve">   - при аренде сейфа типа E (32,0 см х 30,0 см)</t>
  </si>
  <si>
    <t>200,201,202,203,204,</t>
  </si>
  <si>
    <t>205,206,207,208,240,</t>
  </si>
  <si>
    <t>Операции с акциями ОАО "Агроинвестбанк" *</t>
  </si>
  <si>
    <t>а) Обслуживание аккредитивов (импортные, резервные, рамбурсные) выпускаемых по поручению клиентов:</t>
  </si>
  <si>
    <t xml:space="preserve">        - за авизование изменений по аккредитиву </t>
  </si>
  <si>
    <t xml:space="preserve">        - за платеж по аккредитиву</t>
  </si>
  <si>
    <t xml:space="preserve">        - за проверку документов по аккредитиву </t>
  </si>
  <si>
    <t xml:space="preserve">        - комиссионное вознаграждение за расхождения в документах 
         (за каждое расхождение) если документы проверил АИБ</t>
  </si>
  <si>
    <t xml:space="preserve">        - за авизование аккредитива бенефициару
</t>
  </si>
  <si>
    <t xml:space="preserve">        - за добавление подтверждения к аккредитиву с предоставлением денежного покрытия </t>
  </si>
  <si>
    <t xml:space="preserve">        - за добавление подтверждения к аккредитиву без предоставления денежного покрытия </t>
  </si>
  <si>
    <t>ж) справка-подтверждение об отсутствии задолженности перед банком</t>
  </si>
  <si>
    <t>е) справка-подтверждение о поступлении или списание  денежных средств</t>
  </si>
  <si>
    <t xml:space="preserve">а) с предоставлением денежного покрытия </t>
  </si>
  <si>
    <t>2.1. Авизование гарантии</t>
  </si>
  <si>
    <t xml:space="preserve">2.2. Авизование изменений условий гарантии (за каждый пакет изменений) </t>
  </si>
  <si>
    <t xml:space="preserve">б) без предоставления денежного покрытия </t>
  </si>
  <si>
    <t xml:space="preserve">0,2% от суммы гарантии
</t>
  </si>
  <si>
    <t>ПРИМЕЧАНИЯ:</t>
  </si>
  <si>
    <t>(Приложение к Тарифам на оказываемые ОАО "Агроинвестбанк" банковские услуги)</t>
  </si>
  <si>
    <t xml:space="preserve">Код банковского продукта </t>
  </si>
  <si>
    <t>Наменование услуги</t>
  </si>
  <si>
    <t xml:space="preserve">Открытие депозитного счета:  </t>
  </si>
  <si>
    <t>- другим местным клиентам</t>
  </si>
  <si>
    <t>Ввод данных в компьютер - 20 мин.</t>
  </si>
  <si>
    <t>-другим  иногородным клиентам</t>
  </si>
  <si>
    <t xml:space="preserve">Оформление  документов  в налоговое и ФСЗН  уч-ния - 30 мин. </t>
  </si>
  <si>
    <t xml:space="preserve"> Дубликат выписки по счету </t>
  </si>
  <si>
    <t>за заданный период (за1выписку)</t>
  </si>
  <si>
    <t>100,101,810,813</t>
  </si>
  <si>
    <t xml:space="preserve"> Предоставление по запросу Клиента денежной чековой книжки к счету</t>
  </si>
  <si>
    <t xml:space="preserve">Оформление книжки -10 мин. </t>
  </si>
  <si>
    <t>Стоимость книжки  -14,61</t>
  </si>
  <si>
    <t>Подписание договора залога    имущества, предоставленного в обеспечение по ссуде (за каждый объект недвижимости; за каждый перечень движимого имущества)</t>
  </si>
  <si>
    <t xml:space="preserve">Выезд и ознакомление  с объектом  - 1 час </t>
  </si>
  <si>
    <t xml:space="preserve"> Предоставление копии сообщения о проведенном платеже  в формате SWIFT или TELEX по запросу Клиента:</t>
  </si>
  <si>
    <t>Инкасация- транспортировка денежной наличности и других ценностей в пределах основного места дислацирования Службы инкассации Банка (с протяжен-ностью маршрута до 15 км):</t>
  </si>
  <si>
    <t xml:space="preserve">Подготовка  инкассаторов -10 мин. </t>
  </si>
  <si>
    <t xml:space="preserve">Получение оружие и боеприпасов </t>
  </si>
  <si>
    <t xml:space="preserve">Подбор инкассаторских сумок - 3 шт </t>
  </si>
  <si>
    <t>Явочных карточек</t>
  </si>
  <si>
    <t>Итого - 0,81</t>
  </si>
  <si>
    <t xml:space="preserve">Выезд на один маршрут  - 1,15 час </t>
  </si>
  <si>
    <t>Инкасация- транспортировка денежной наличности и других ценностей вне пределов основ-ного места дислацирования Службы инкассации Банка (с протяженностью маршрута более 15 км):</t>
  </si>
  <si>
    <t>Явочных карточек, шпагат, пломбы</t>
  </si>
  <si>
    <t>Всего - 0,81</t>
  </si>
  <si>
    <t xml:space="preserve">Выезд на один маршрут  - 1,30 час </t>
  </si>
  <si>
    <t>Розыск в архиве Банка в виде проектной документации по объекту, переданной на хранение в Банк (за 1 проект)</t>
  </si>
  <si>
    <t xml:space="preserve"> Ксерокопирование документов, подлежащих представлению Клиентом в Банк для получения банковской услуги (за 1 лист)</t>
  </si>
  <si>
    <t xml:space="preserve"> - при аренде сейфа типа A      (32,0 см х 7,5 см)</t>
  </si>
  <si>
    <t xml:space="preserve"> - при аренде сейфа типа B     (32,0 см х 10,0 см)</t>
  </si>
  <si>
    <t>0,02% от суммы подтверждения</t>
  </si>
  <si>
    <t>Покупка инвалюты - межбанковский рынок</t>
  </si>
  <si>
    <t>1. Покупка долларов США на межбанковском рынке</t>
  </si>
  <si>
    <t>601_05</t>
  </si>
  <si>
    <t>согласно заключенной межбанковской сделки</t>
  </si>
  <si>
    <t>2. Покупка Евро на межбанковском рынке</t>
  </si>
  <si>
    <t>601_11</t>
  </si>
  <si>
    <t>3. Покупка российских рублей и другой валюты на межбанковском рынке</t>
  </si>
  <si>
    <t>601_17</t>
  </si>
  <si>
    <t>Покупка инвалюты - обменные пункты банка</t>
  </si>
  <si>
    <t>1. Покупка долларов США через обменные пункты Банка</t>
  </si>
  <si>
    <t>602_05</t>
  </si>
  <si>
    <t>по курсу покупки объявленного АИБ на день поступления заявки Клиента</t>
  </si>
  <si>
    <t>2. Покупка Евро через обменные пункты Банка</t>
  </si>
  <si>
    <t>602_11</t>
  </si>
  <si>
    <t>3. Покупка российских рублей и другой валюты через обменные пункты</t>
  </si>
  <si>
    <t>602_17</t>
  </si>
  <si>
    <t>Покупка инвалюты - внутрисистемный рынок</t>
  </si>
  <si>
    <t>1. Покупка долларов США на внутрисистемном рынке</t>
  </si>
  <si>
    <t>603_05</t>
  </si>
  <si>
    <t>согласно заключенной внутрисистемной сделки</t>
  </si>
  <si>
    <t>2. Покупка Евро на внутрисистемном рынке</t>
  </si>
  <si>
    <t>603_11</t>
  </si>
  <si>
    <t>3. Покупка российских рублей и другой валюты на внутрисистемном рынке</t>
  </si>
  <si>
    <t>603_17</t>
  </si>
  <si>
    <t>Обмен инвалюты на нацвалюту (для клиентов банка)</t>
  </si>
  <si>
    <t>по обменному курсу АИБ объявленного на день поступления заявки Клиента</t>
  </si>
  <si>
    <t>Продажа инвалюты - межбанковский рынок</t>
  </si>
  <si>
    <t>1. Продажа долларов США на межбанковском рынке</t>
  </si>
  <si>
    <t>2. Продажа Евро на межбанковском рынке</t>
  </si>
  <si>
    <t>3. Продажа российских рублей и другой валюты на межбанковском рынке</t>
  </si>
  <si>
    <t>Продажа инвалюты - обменные пункты банка</t>
  </si>
  <si>
    <t>1. Продажа долларов США через обменные пункты Банка</t>
  </si>
  <si>
    <t>по курсу продажи объявленного АИБ на день поступления заявки Клиента</t>
  </si>
  <si>
    <t>2. Продажа Евро через обменные пункты Банка</t>
  </si>
  <si>
    <t>3. Продажа российских рублей и другой валюты через обменные пункты</t>
  </si>
  <si>
    <t>Продажа инвалюты - внутрисистемный рынок</t>
  </si>
  <si>
    <t>1. Продажа долларов США на внутрисистемном рынке</t>
  </si>
  <si>
    <t>2. Продажа Евро на внутрисистемном рынке</t>
  </si>
  <si>
    <t>3. Продажа российских рублей и другой валюты на внутрисистемном рынке</t>
  </si>
  <si>
    <t>Размен иностранной валюты одного номинала</t>
  </si>
  <si>
    <t>1. Размер наличных денег в иностранной валюте по разным достоинствам:</t>
  </si>
  <si>
    <t>620_03</t>
  </si>
  <si>
    <t>б) размен денежных знаков крупного достоинства на мелкие
     (за каждый лист выданных по результатам обмена денежных знаков)</t>
  </si>
  <si>
    <t>Обмен иностранной валюты разного номинала</t>
  </si>
  <si>
    <t>1. Обмен наличных денег в иностранной валюте по разным достоинствам:</t>
  </si>
  <si>
    <t>630_03</t>
  </si>
  <si>
    <t>а) обмен ветхих денежных знаков на годные в одном номинале валюты</t>
  </si>
  <si>
    <t>10 % от суммы</t>
  </si>
  <si>
    <t>б) обмен по заявке Клиента в самом Банке номинала одного вида
     инвалюты на номинал другого вида</t>
  </si>
  <si>
    <t>по СПОТ-курсу на день сделки + 
0,02 % от суммы</t>
  </si>
  <si>
    <t>в) обмен одного вида инвалюты на номинал другого вида в безналичном
     порядке через банки-корреспонденты</t>
  </si>
  <si>
    <t>по цене сделки на межбанковском валютном рынке + 0,02% от суммы</t>
  </si>
  <si>
    <t>7 - ОПЕРАЦИИ С ЦЕННЫМИ БУМАГАМИ</t>
  </si>
  <si>
    <t>Покупка ценных бумаг - для торговли</t>
  </si>
  <si>
    <t>700_05</t>
  </si>
  <si>
    <t>1. Покупка государственных ценных бумаг для торговли</t>
  </si>
  <si>
    <t>согласно сделки, заключенной на фондовой бирже</t>
  </si>
  <si>
    <t>2. Покупка долговых ценных бумаг для торговли</t>
  </si>
  <si>
    <t>3. Покупка акций субъектов хозяйствования для торговли</t>
  </si>
  <si>
    <t>Покупка ценных бумаг - для продажи</t>
  </si>
  <si>
    <t>701_05</t>
  </si>
  <si>
    <t>1. Покупка государственных ценных бумаг для продажи</t>
  </si>
  <si>
    <t>2. Покупка долговых ценных бумаг для продажи</t>
  </si>
  <si>
    <t>3. Покупка акций субъектов хозяйствования для продажи</t>
  </si>
  <si>
    <t>Покупка ценных бумаг - до срока погашения</t>
  </si>
  <si>
    <t>702_05</t>
  </si>
  <si>
    <t>1. Покупка государственных ценных бумаг до срока погашения</t>
  </si>
  <si>
    <t>2. Покупка долговых ценных бумаг до срока погашения</t>
  </si>
  <si>
    <t>3. Покупка акций субъектов хозяйствования до срока погашения</t>
  </si>
  <si>
    <t>Операции с векселями - приобретенными</t>
  </si>
  <si>
    <t>1. Обслуживанию приобретенных векселей:</t>
  </si>
  <si>
    <t>703_03</t>
  </si>
  <si>
    <t>а) за выдачу аваля (вексельной гарантии)</t>
  </si>
  <si>
    <t>по условиям договора</t>
  </si>
  <si>
    <t>б) за учет (диконтирование) векселей</t>
  </si>
  <si>
    <t>в) за домиляцию векселей</t>
  </si>
  <si>
    <t>г) за прием векселей на инкассо</t>
  </si>
  <si>
    <t>д) за возврат неоплаченных векселей при инкассо (за один пакет)</t>
  </si>
  <si>
    <t>150 сомони +</t>
  </si>
  <si>
    <t>е) за акцептование тратт в порядке посредничества</t>
  </si>
  <si>
    <t>ж) за преставление бланка векселя</t>
  </si>
  <si>
    <t>з) за экпертизу одноговекселя</t>
  </si>
  <si>
    <t>и) за структуирование локальных сделок с векселями</t>
  </si>
  <si>
    <t>(min 300 сомони)</t>
  </si>
  <si>
    <t>к) за структуирование международных сделок с векселями</t>
  </si>
  <si>
    <t>по условиям договора, но не более 1,5 % от суммы оплачиваемых единовременно</t>
  </si>
  <si>
    <t>Продажа ценных бумаг - для торговли</t>
  </si>
  <si>
    <t>710_05</t>
  </si>
  <si>
    <t>1. Продажа государственных ценных бумаг для торговли</t>
  </si>
  <si>
    <t>2. Продажа долговых ценных бумаг для торговли</t>
  </si>
  <si>
    <t>3. Продажа акций субъектов хозяйствования для торговли</t>
  </si>
  <si>
    <t>Продажа ценных бумаг - для продажи</t>
  </si>
  <si>
    <t>711_05</t>
  </si>
  <si>
    <t>1. Продажа государственных ценных бумаг для продажи</t>
  </si>
  <si>
    <t>2. Продажа долговых ценных бумаг для продажи</t>
  </si>
  <si>
    <t>3. Продажа акций субъектов хозяйствования для продажи</t>
  </si>
  <si>
    <t>Продажа ценных бумаг - до срока погашения</t>
  </si>
  <si>
    <t>1. Продажа государственных ценных бумаг до срока погашения</t>
  </si>
  <si>
    <t>2. Продажа долговых ценных бумаг до срока погашения</t>
  </si>
  <si>
    <t>3. Продажа акций субъектов хозяйствования до срока погашения</t>
  </si>
  <si>
    <t>Операции с цеными бумагами на основе договора "РЕПО"</t>
  </si>
  <si>
    <t>1. Проведению операций с ценными бумагами на основании договора "РЕПО"</t>
  </si>
  <si>
    <t>720_04</t>
  </si>
  <si>
    <t>по условиям заключенного договора</t>
  </si>
  <si>
    <t>2. Оказание брокерских услуг Клиенту на рынке ценных бумаг</t>
  </si>
  <si>
    <t>0,5 % от суммы сделки</t>
  </si>
  <si>
    <t>8 - МЕЖБАНКОВСКИЕ ОПЕРАЦИИ</t>
  </si>
  <si>
    <t>Операции по корсчетам банков Таджикстана, открытых в Банке</t>
  </si>
  <si>
    <t>1. Открытие корсчета и оформление договора о коротношениях с
    Банком-респондентом</t>
  </si>
  <si>
    <t>810_07</t>
  </si>
  <si>
    <t>2. Обслуживание корреспонденского счета Банка-респондента:</t>
  </si>
  <si>
    <t>810_10</t>
  </si>
  <si>
    <t>а) абонетская плата при нулевой ставке по корсчету (в месяц)</t>
  </si>
  <si>
    <t>б) абонетская плата при начислении процентов на корсчет (в день)</t>
  </si>
  <si>
    <t>810_16</t>
  </si>
  <si>
    <t xml:space="preserve">               - чековой безналичной операции</t>
  </si>
  <si>
    <t>810_22</t>
  </si>
  <si>
    <t xml:space="preserve">               - межбанковской расчетной операции</t>
  </si>
  <si>
    <t>810_25</t>
  </si>
  <si>
    <t>3. Предоставление технических средств для отдаленного доступа к 
    корреспондтскому счету посредством использования компьютерной 
    системы Клиент-Банк "АИБ-Офис":</t>
  </si>
  <si>
    <t>810_28</t>
  </si>
  <si>
    <t>4. Предоставление по запросам Банка-респондента:</t>
  </si>
  <si>
    <t>810_19</t>
  </si>
  <si>
    <t>а) пластиковой карты Банка к счету Банка-респондента</t>
  </si>
  <si>
    <t>б) выписки по счету за заданный период (в первый раз - оригинал)</t>
  </si>
  <si>
    <t>в) дубликата выписки по счету за заданный период (за 1 выписку)</t>
  </si>
  <si>
    <t>г) копии платежных документов к выписке по счету (в первый раз)</t>
  </si>
  <si>
    <t>д) дубликат копий платежных документов к выписке по счету ( за 1 шт.)</t>
  </si>
  <si>
    <t>е) справка-подтверждение о поступлении на счет денежных средств</t>
  </si>
  <si>
    <t>и) услуг по инкассации денег и ценностей</t>
  </si>
  <si>
    <t>см. подраздел 908</t>
  </si>
  <si>
    <t>к) сейфовых услуг</t>
  </si>
  <si>
    <t>см. подраздел 920</t>
  </si>
  <si>
    <t>л) банковской гарантии</t>
  </si>
  <si>
    <t>см. подраздел 280</t>
  </si>
  <si>
    <t>м) банковского акциепта</t>
  </si>
  <si>
    <t>см. подраздел 290</t>
  </si>
  <si>
    <t>810_13</t>
  </si>
  <si>
    <t>Операции по корсчетам "Лоро" банков стран - членов ОСЭР, открытых в Банке</t>
  </si>
  <si>
    <t>811_07</t>
  </si>
  <si>
    <t>811_10</t>
  </si>
  <si>
    <t>811_16</t>
  </si>
  <si>
    <t>811_22</t>
  </si>
  <si>
    <t>811_25</t>
  </si>
  <si>
    <t>811_28</t>
  </si>
  <si>
    <t>811_19</t>
  </si>
  <si>
    <t>811_13</t>
  </si>
  <si>
    <t>Операции по корсчетам "Лоро" банков стран - не членов ОСЭР, открытых в Банке</t>
  </si>
  <si>
    <t>812_07</t>
  </si>
  <si>
    <t>812_10</t>
  </si>
  <si>
    <t>812_16</t>
  </si>
  <si>
    <t>812_22</t>
  </si>
  <si>
    <t>812_25</t>
  </si>
  <si>
    <t>812_28</t>
  </si>
  <si>
    <t>812_19</t>
  </si>
  <si>
    <t>812_13</t>
  </si>
  <si>
    <t>Операции по счетам небанковских финансовых организаций, открытых в Банке</t>
  </si>
  <si>
    <t>1. Открытие счета и оформление договора банковкого счета:</t>
  </si>
  <si>
    <t>813_07</t>
  </si>
  <si>
    <t>а) отечественной Небанковской Финансовой Организации</t>
  </si>
  <si>
    <t>б) иностранной Небанковской Финансовой Организации</t>
  </si>
  <si>
    <t>2. Обслуживание корреспонденского счета Клиента:</t>
  </si>
  <si>
    <t>813_10</t>
  </si>
  <si>
    <t>а) абонетская плата при нулевой ставке по счету (в месяц)</t>
  </si>
  <si>
    <t>б) абонетская плата при начислении процентов на счет (в день)</t>
  </si>
  <si>
    <t>813_16</t>
  </si>
  <si>
    <t>813_22</t>
  </si>
  <si>
    <t>813_25</t>
  </si>
  <si>
    <t>813_28</t>
  </si>
  <si>
    <t>4. Предоставление по запросам Небанковской Финансовой Организации:</t>
  </si>
  <si>
    <t>813_19</t>
  </si>
  <si>
    <t>м) банковского акцепта</t>
  </si>
  <si>
    <t>813_13</t>
  </si>
  <si>
    <t>Операции по счетам срочных размещений банков Таджикстана, открытых в Банке</t>
  </si>
  <si>
    <t>1. Согласование условий и оформление договора о срочном размещении
    с другим банком</t>
  </si>
  <si>
    <t>840_05</t>
  </si>
  <si>
    <t>Операции по счетам срочных размещений банков стран - членов ОСЭР, открытых в Банке</t>
  </si>
  <si>
    <t>841_05</t>
  </si>
  <si>
    <t>Операции по счетам срочных размещений банков стран - не членов ОСЭР, открытых в Банке</t>
  </si>
  <si>
    <t>842_05</t>
  </si>
  <si>
    <t>Межбанковские кредиты, предоставленные банкам Таджикистана</t>
  </si>
  <si>
    <t>850_07</t>
  </si>
  <si>
    <t>850_10</t>
  </si>
  <si>
    <t>850_11</t>
  </si>
  <si>
    <t>Межбанковские кредиты, предоставленные банкам стран - членов ОСЭР</t>
  </si>
  <si>
    <t>851_07</t>
  </si>
  <si>
    <t>851_10</t>
  </si>
  <si>
    <t>851_11</t>
  </si>
  <si>
    <t>Межбанковские кредиты, предоставленные банкам стран - не членов ОСЭР</t>
  </si>
  <si>
    <t>852_07</t>
  </si>
  <si>
    <t>852_10</t>
  </si>
  <si>
    <t>852_11</t>
  </si>
  <si>
    <t>Субординированные кредиты, предоставленные Банком</t>
  </si>
  <si>
    <t>871_07</t>
  </si>
  <si>
    <t>871_10</t>
  </si>
  <si>
    <t>871_11</t>
  </si>
  <si>
    <t>9 - ПРОЧИЕ БАНКОВСКИЕ УСЛУГИ</t>
  </si>
  <si>
    <t>ИНКАССАЦИЯ</t>
  </si>
  <si>
    <t>Инкассация - Доставка денег из банка - клиенты (оказание услуг)</t>
  </si>
  <si>
    <t>1. Установление договорных отношений и оказание услуг :</t>
  </si>
  <si>
    <t>900_04</t>
  </si>
  <si>
    <t>а) рассмотрение предложения на предоставление услуг</t>
  </si>
  <si>
    <t>б) оформление и подписание договора на оказание услуг</t>
  </si>
  <si>
    <t xml:space="preserve">в) внесение изменений в договор по инициативе Клиента </t>
  </si>
  <si>
    <t>г) транспортировка денежной наличности и других ценностей в
    пределах основного места дислацирования Службы инкассации
    Банка (с протяженностью маршрута до 15 км):</t>
  </si>
  <si>
    <t xml:space="preserve">               - при оценке инкассируемых средств до 200 тысяч сомони</t>
  </si>
  <si>
    <t xml:space="preserve">               - при оценке инкассируемых средств свыше 200 тысяч сомони</t>
  </si>
  <si>
    <t>на каждые 20 тысяч сомони</t>
  </si>
  <si>
    <t>долнительно прибавляется</t>
  </si>
  <si>
    <t>д) транспортировка денежной наличности и других ценностей вне
    пределов основного места дислацирования Службы инкассации
    Банка (с протяженностью маршрута более 15 км):</t>
  </si>
  <si>
    <t>на каждые полные 10 км</t>
  </si>
  <si>
    <t>Инкассация - Доставка денег в банк - клиенты (оказание услуг)</t>
  </si>
  <si>
    <t>904_04</t>
  </si>
  <si>
    <t>д) транспортировка денежной наличности и других ценностей из за
    пределов основного места дислацирования Службы инкассации
    Банка (с протяженностью маршрута более 15 км):</t>
  </si>
  <si>
    <t>Межбанковская инкассация - оказание услуг</t>
  </si>
  <si>
    <t>908_04</t>
  </si>
  <si>
    <r>
      <t xml:space="preserve">
</t>
    </r>
    <r>
      <rPr>
        <b/>
        <sz val="10"/>
        <rFont val="Arial Cyr"/>
        <family val="2"/>
      </rPr>
      <t>908</t>
    </r>
  </si>
  <si>
    <t>г) транспортировка денежной наличности и других ценностей в
    пределах основного места дислацирования Службы инкассации
   Банка (с протяженностью маршрута до 15 км):</t>
  </si>
  <si>
    <t>д) транспортировка денежной наличности и других ценностей вне
    пределов основного места дислацирования Службы инкассации
    Банка (с наземной протяженностью маршрута более 15 км):</t>
  </si>
  <si>
    <t>СЕЙФОВЫЕ ОПЕРАЦИИ</t>
  </si>
  <si>
    <t>Прием ценностей на хранение в индивидуальные сейфовые ящики</t>
  </si>
  <si>
    <t xml:space="preserve">1. Согласование условий и оформление договора c Клиентом на предмет
    оказания сейфовых услуг, с абонетской платой за хранение за 1 сутки: </t>
  </si>
  <si>
    <t>920_04</t>
  </si>
  <si>
    <t xml:space="preserve">               - при аренде сейфа типа A (32,0 см х 7,5 см)</t>
  </si>
  <si>
    <t xml:space="preserve">               - при аренде сейфа типа B (32,0 см х 10,0 см)</t>
  </si>
  <si>
    <t xml:space="preserve">               - при аренде сейфа типа C (32,0 см х 15,0 см)</t>
  </si>
  <si>
    <t xml:space="preserve">               - при аренде сейфа типа D (32,0 см х 25,0 см)</t>
  </si>
  <si>
    <t xml:space="preserve">               - при аренде сейфа типа E (32,0 см х 30,0 см)</t>
  </si>
  <si>
    <t>2. Изъятие по инициативе Клиента ценностей из индивидуальной сейфовой 
    ячейки для проверки их наличия, частичного или полного получения
    (разовая оплата - независимо от типа сейфа и периода хранения)</t>
  </si>
  <si>
    <t>920_06</t>
  </si>
  <si>
    <t>3.Прием ценностей на хранение юридических лиц</t>
  </si>
  <si>
    <t>Прием ценностей в сейфы общего хранения</t>
  </si>
  <si>
    <t>1. Согласование условий и оформление договора c Клиентом на предмет
    оказания сейфовых услуг, с абонетской платой за хранение за 1 сутки</t>
  </si>
  <si>
    <t>921_04</t>
  </si>
  <si>
    <t>2. Изъятие по инициативе Клиента ценностей из сейфов общего хранения 
    для проверки их наличия, частичного или полного получения
    (разовая оплата - независимо периода хранения)</t>
  </si>
  <si>
    <t>921_06</t>
  </si>
  <si>
    <t>ОПЕРАЦИИ С ДРАГОЦЕННЫМИ МЕТАЛЛАМИ</t>
  </si>
  <si>
    <t>Проведение Банком экспертизы драгоценных металлов</t>
  </si>
  <si>
    <t>1. Предоставление услуг по экспертизе драгоценных металлов
    (за каждый грамм)</t>
  </si>
  <si>
    <t>940_03</t>
  </si>
  <si>
    <t>Прием драгоценных металлов в Банк на хранение</t>
  </si>
  <si>
    <t>1. Согласование условий и оформление договора c Клиентом на предмет
    хранения драгоценных металлов, с установлением абонентской платой
    за хранение за 1 сутки</t>
  </si>
  <si>
    <t>945_04</t>
  </si>
  <si>
    <t>2. Изъятие по инициативе Клиента ценностей драгоценных металлов из 
    хранилища Банка для проверки их наличия, частичного или полного 
    получения (разовая оплата - независимо периода хранения)</t>
  </si>
  <si>
    <t>945_06</t>
  </si>
  <si>
    <t>ОПЕРАЦИИ С ЦЕННЫМИ БУМАГАМИ ОАО "АГРОИНВЕСТБАНК"</t>
  </si>
  <si>
    <t>Операции с акциями ОАО "Агроинвестбанк"</t>
  </si>
  <si>
    <t>1. Регистрация акционера Банка в реестре акционеров</t>
  </si>
  <si>
    <t>998_02</t>
  </si>
  <si>
    <t>2. Предоставление на основании запроса акционера Банка выписки
    из реестра акционеров</t>
  </si>
  <si>
    <t>3. Регистрация перехода прав собственности на акции и передачи прав
   на акции их владельцами номинальному держателю (и обратная операция)
   акционерами Банка:</t>
  </si>
  <si>
    <t>Операции с облигациями ОАО "Агроинвестбанк"</t>
  </si>
  <si>
    <t>1. Услуги по продаже облигаций Банка (за 1 шт.)</t>
  </si>
  <si>
    <t>2. Услуги по выкупу облигаций Банка (за 1 шт.)</t>
  </si>
  <si>
    <t>Операции с векселями ОАО "Агроинвестбанк"</t>
  </si>
  <si>
    <t xml:space="preserve">1. Услуги по оформление бланка векселя Банка по заявке Клиента </t>
  </si>
  <si>
    <t>Операции с депозитными сертификатами ОАО "Агроинвестбанк"</t>
  </si>
  <si>
    <t xml:space="preserve">1. Услуги по выписке депозитного сертификата Банка </t>
  </si>
  <si>
    <t>ПРОЧИЕ УСЛУГИ</t>
  </si>
  <si>
    <t>Консультационные услуги</t>
  </si>
  <si>
    <t xml:space="preserve">1. Предоставление консультационных услуг по запросам Клиентов: </t>
  </si>
  <si>
    <t>980_03</t>
  </si>
  <si>
    <t>а) по вопросам совершенствования финансово-хозяйственной
    деятельности Клиента</t>
  </si>
  <si>
    <t>б) по техническим процедурам выпуска векселей по международным
    сделкам</t>
  </si>
  <si>
    <t>в) по вопросам проведения междунарожного платежа по векселю</t>
  </si>
  <si>
    <t>г) по вопросам финансирования капитальных вложений</t>
  </si>
  <si>
    <t xml:space="preserve">д) по другим вопросам, относящимся к банковской деятельности </t>
  </si>
  <si>
    <t>2. Розыск в архиве Банка запрошенного Клиентом Банка документа:</t>
  </si>
  <si>
    <t>а) в виде проектной документации по объекту, переданной на хранение
    в Банк (за 1 проект)</t>
  </si>
  <si>
    <t>б) в виде банковского документа с неистекшим сроком хранения (1 шт.)</t>
  </si>
  <si>
    <t xml:space="preserve">Агентские услуги </t>
  </si>
  <si>
    <t xml:space="preserve">1. Предоставление консультационных услуг по запросам Клиентов </t>
  </si>
  <si>
    <t>981_03</t>
  </si>
  <si>
    <t>согласно условий договора</t>
  </si>
  <si>
    <t>Технологические услуги</t>
  </si>
  <si>
    <t>982_03</t>
  </si>
  <si>
    <t>2. Предоставление Банком Клиенту программы автоматизации начисления
    заработной платы сотрудников, включая процесс обучения персонала, в 
    рамках реализации Зарплатного проекта с использованием пластиковых
    карт, реализуемого согласно договора между Банком и Клиентом</t>
  </si>
  <si>
    <t>3. Ксерокопирование документов, подлежащих представлению Клиентом в 
    Банк для получения банковской услуги (за 1 лист)</t>
  </si>
  <si>
    <t>0,5 (в час)</t>
  </si>
  <si>
    <t>исключен</t>
  </si>
  <si>
    <t>в) выпуск гарантии в пользу Клиентов Банка путем добавления
     подтверждения к гарантии, выпущенной другим банком, с предостав лением денежного покрытия</t>
  </si>
  <si>
    <t>в) выпуск гарантии в пользу Клиентов Банка путем добавления
     подтверждения к гарантии, выпущенной другим банком, с предоставлением денежного покрытия</t>
  </si>
  <si>
    <t>б) выпуск гарантии по поручению Клиентов Банка без предоставления денежного покрытия (включая плату за свифтовое сообщение):</t>
  </si>
  <si>
    <t>Юридический Департамент предлагает исключить, т.к. это входит в их функциональные обязанности, Дирекция Риск-менеджмента предлагает увеличть стоимость данной услуги в 2 раза</t>
  </si>
  <si>
    <r>
      <rPr>
        <b/>
        <sz val="16"/>
        <color indexed="8"/>
        <rFont val="Times New Roman"/>
        <family val="1"/>
      </rPr>
      <t xml:space="preserve">30$ </t>
    </r>
    <r>
      <rPr>
        <sz val="16"/>
        <color indexed="8"/>
        <rFont val="Times New Roman"/>
        <family val="1"/>
      </rPr>
      <t xml:space="preserve"> - по учетному курсу НБТ на день совершения операции</t>
    </r>
  </si>
  <si>
    <r>
      <rPr>
        <b/>
        <sz val="16"/>
        <color indexed="8"/>
        <rFont val="Times New Roman"/>
        <family val="1"/>
      </rPr>
      <t>30  ЕВРО</t>
    </r>
    <r>
      <rPr>
        <sz val="16"/>
        <color indexed="8"/>
        <rFont val="Times New Roman"/>
        <family val="1"/>
      </rPr>
      <t>- по учетному курсу НБТ на день совершения операции</t>
    </r>
  </si>
  <si>
    <r>
      <rPr>
        <b/>
        <sz val="16"/>
        <color indexed="8"/>
        <rFont val="Times New Roman"/>
        <family val="1"/>
      </rPr>
      <t xml:space="preserve">10 $ </t>
    </r>
    <r>
      <rPr>
        <sz val="16"/>
        <color indexed="8"/>
        <rFont val="Times New Roman"/>
        <family val="1"/>
      </rPr>
      <t xml:space="preserve">  по учетному курсу НБТ на день совершения операции</t>
    </r>
  </si>
  <si>
    <t>Юридический Департамент предлагает исключить, т.к. это входит в их функциональные обязанности</t>
  </si>
  <si>
    <t xml:space="preserve">0,1 % от суммы </t>
  </si>
  <si>
    <t>10  сомони</t>
  </si>
  <si>
    <t xml:space="preserve">Операционная Дирекция предлагает добавить 0,50 сомони </t>
  </si>
  <si>
    <t>Операционная Дирекция предлагает  исключить подраздел 410 пункт-2, подпункты б),в),г),д)</t>
  </si>
  <si>
    <t>в) признание денежного знака фальшивым или неплатежным</t>
  </si>
  <si>
    <t>Опер. Дир. пред. добавить новый пункт з) за каждые 100 единиц металлических монет 0,75 сомони</t>
  </si>
  <si>
    <t>Операционная Дирекция предлагает добавить  стоимости услуг 50 ЕВРО, 50 дол.и 20 долларов США</t>
  </si>
  <si>
    <t xml:space="preserve">                      - Локальная карта "КАД"</t>
  </si>
  <si>
    <t xml:space="preserve">а) получение наличных денег в сомони: </t>
  </si>
  <si>
    <t>в) оплата товаров и услуг</t>
  </si>
  <si>
    <t xml:space="preserve">ДБО и У N1 предлагает исключить суммы по 1 сомони для физических лиц по всем срочным и сберегательным депозитам п. (в,г,е,ж)  </t>
  </si>
  <si>
    <t xml:space="preserve">ДБО и У N 1 считает нецелесообразным применение различных  дополнительных комисий  за пользование кредитов - раздел 2 по всем подпунктам 1-Изучение кредитоспособности клиента                                                                  </t>
  </si>
  <si>
    <t>ДБО и У N 1по пункту 2 а) предлагает применять единую ставку как по коммерческим кредитам , так и по кредитам программе ЕБРР</t>
  </si>
  <si>
    <t xml:space="preserve">ДБО и У N 1 предлагает для подписания договора розничного кредита 5 сомони   </t>
  </si>
  <si>
    <t xml:space="preserve">ДБО и У N 1 предлагает исключить 0,5 % при покупки инвалюту в сомони </t>
  </si>
  <si>
    <t>Департамент  информационных техналогий предлагает добавить фразу  "или Интернет -клиент для юридических лиц" в тех ячейках , где указан  "Клиент -Банк"</t>
  </si>
  <si>
    <t>3. Разовые платежи при проведении каждой банковской операции:</t>
  </si>
  <si>
    <t>б) изменение условий кредитования по инициативе клиента</t>
  </si>
  <si>
    <t>3.Разовые платежи при проведении каждой банковской операции:</t>
  </si>
  <si>
    <t>Департамент контроля ликвидности и ресурсов предлагает стоимость цен согласно прейскуранта цен независимого регистратора</t>
  </si>
  <si>
    <t>15.</t>
  </si>
  <si>
    <t>Департамент контроля ликвидности и ресурсов предлагает  при нуливой ставке по депозиту вообще не брать плату</t>
  </si>
  <si>
    <t>1.</t>
  </si>
  <si>
    <t>2.</t>
  </si>
  <si>
    <t>3.</t>
  </si>
  <si>
    <t>4.</t>
  </si>
  <si>
    <t>5.</t>
  </si>
  <si>
    <t>6.</t>
  </si>
  <si>
    <t>7.</t>
  </si>
  <si>
    <t>8.а)</t>
  </si>
  <si>
    <t>8.б)</t>
  </si>
  <si>
    <t>9.</t>
  </si>
  <si>
    <t>10.</t>
  </si>
  <si>
    <t>11.</t>
  </si>
  <si>
    <t>12.</t>
  </si>
  <si>
    <t>13.</t>
  </si>
  <si>
    <t>14.</t>
  </si>
  <si>
    <t>16.</t>
  </si>
  <si>
    <t>17.</t>
  </si>
  <si>
    <t>18.</t>
  </si>
  <si>
    <t>19.</t>
  </si>
  <si>
    <t>б) по индивидуальным картам клиентов
    сроком действия карты 1 год:</t>
  </si>
  <si>
    <t>в) по индивидуальным картам клиентов
    сроком действия карты 2 года:</t>
  </si>
  <si>
    <t>20.</t>
  </si>
  <si>
    <t>22.</t>
  </si>
  <si>
    <t>23.</t>
  </si>
  <si>
    <t>Операционная Дирекция предлагает исключить абонетскую плату за обслуживание счетов банков-корреспондентов при начисление процентов</t>
  </si>
  <si>
    <t>24.</t>
  </si>
  <si>
    <t>25.</t>
  </si>
  <si>
    <t>26.</t>
  </si>
  <si>
    <t>27.</t>
  </si>
  <si>
    <t>28.</t>
  </si>
  <si>
    <t>ДБО и У N 1 предлагает для переводных операций уст. 5 сомони, т.к. кол-во листов может составить 10-15 листов</t>
  </si>
  <si>
    <t>Примечание</t>
  </si>
  <si>
    <t xml:space="preserve">Замечание №1 </t>
  </si>
  <si>
    <t xml:space="preserve">Замечание №3 </t>
  </si>
  <si>
    <t xml:space="preserve">Замечание №4 </t>
  </si>
  <si>
    <t xml:space="preserve">Замечание №5 </t>
  </si>
  <si>
    <t xml:space="preserve">Замечание №9 </t>
  </si>
  <si>
    <t xml:space="preserve">Замечание №10 </t>
  </si>
  <si>
    <t xml:space="preserve">Замечание №11 </t>
  </si>
  <si>
    <t xml:space="preserve">Замечание №12 </t>
  </si>
  <si>
    <t xml:space="preserve">Замечание №16 </t>
  </si>
  <si>
    <t xml:space="preserve">Замечание №18 </t>
  </si>
  <si>
    <t>Замечание №21</t>
  </si>
  <si>
    <t xml:space="preserve">Замечание №23 </t>
  </si>
  <si>
    <t xml:space="preserve">Замечание №24 </t>
  </si>
  <si>
    <t xml:space="preserve">Замечание №25 </t>
  </si>
  <si>
    <t xml:space="preserve">Замечание №27 </t>
  </si>
  <si>
    <t>Замечание №19</t>
  </si>
  <si>
    <t>Стоимость с учетом НДС на 2008г.</t>
  </si>
  <si>
    <t>Стоимость с учетом НДС на 2009г.</t>
  </si>
  <si>
    <t>Отклонение</t>
  </si>
  <si>
    <t>по договорённости</t>
  </si>
  <si>
    <t>0,59 сомони</t>
  </si>
  <si>
    <t xml:space="preserve"> 0,62 сомони</t>
  </si>
  <si>
    <t xml:space="preserve"> 0,66 сомони</t>
  </si>
  <si>
    <t xml:space="preserve"> 0,69 сомони</t>
  </si>
  <si>
    <t xml:space="preserve"> 0,73 сомони</t>
  </si>
  <si>
    <t>35 сомони</t>
  </si>
  <si>
    <t>57 сомони</t>
  </si>
  <si>
    <t>4,20 сомони</t>
  </si>
  <si>
    <t xml:space="preserve"> 4,20 сомони</t>
  </si>
  <si>
    <t>68 сомони</t>
  </si>
  <si>
    <r>
      <t xml:space="preserve">а) более </t>
    </r>
    <r>
      <rPr>
        <b/>
        <sz val="16"/>
        <rFont val="Times New Roman"/>
        <family val="1"/>
      </rPr>
      <t xml:space="preserve">200 000 </t>
    </r>
    <r>
      <rPr>
        <sz val="16"/>
        <rFont val="Times New Roman"/>
        <family val="1"/>
      </rPr>
      <t xml:space="preserve">сомони  на каждые  </t>
    </r>
    <r>
      <rPr>
        <b/>
        <sz val="16"/>
        <rFont val="Times New Roman"/>
        <family val="1"/>
      </rPr>
      <t>20 000 сомони</t>
    </r>
    <r>
      <rPr>
        <sz val="16"/>
        <rFont val="Times New Roman"/>
        <family val="1"/>
      </rPr>
      <t xml:space="preserve"> дополнительно прибавляется 4,20</t>
    </r>
    <r>
      <rPr>
        <b/>
        <sz val="16"/>
        <rFont val="Times New Roman"/>
        <family val="1"/>
      </rPr>
      <t xml:space="preserve"> сомони</t>
    </r>
  </si>
  <si>
    <r>
      <t>б)</t>
    </r>
    <r>
      <rPr>
        <b/>
        <sz val="16"/>
        <rFont val="Times New Roman"/>
        <family val="1"/>
      </rPr>
      <t xml:space="preserve"> более 15 км</t>
    </r>
    <r>
      <rPr>
        <sz val="16"/>
        <rFont val="Times New Roman"/>
        <family val="1"/>
      </rPr>
      <t xml:space="preserve">., на каждые  не  менее чем </t>
    </r>
    <r>
      <rPr>
        <b/>
        <sz val="16"/>
        <rFont val="Times New Roman"/>
        <family val="1"/>
      </rPr>
      <t>10 км</t>
    </r>
    <r>
      <rPr>
        <sz val="16"/>
        <rFont val="Times New Roman"/>
        <family val="1"/>
      </rPr>
      <t>. прибавляется                9,80</t>
    </r>
    <r>
      <rPr>
        <b/>
        <sz val="16"/>
        <rFont val="Times New Roman"/>
        <family val="1"/>
      </rPr>
      <t>сомони</t>
    </r>
  </si>
  <si>
    <t>26 сомони</t>
  </si>
  <si>
    <t xml:space="preserve">      1% от суммы</t>
  </si>
  <si>
    <t>1,38 сомони</t>
  </si>
  <si>
    <t>25,24 сомони</t>
  </si>
  <si>
    <t xml:space="preserve">25 сомони  для розничного кредитования,     75сомони для  корпоротивного кредитования </t>
  </si>
  <si>
    <t>за каждый день     ( на срок свыше 15 дней)</t>
  </si>
  <si>
    <r>
      <t>10 $</t>
    </r>
    <r>
      <rPr>
        <sz val="16"/>
        <color indexed="8"/>
        <rFont val="Times New Roman"/>
        <family val="1"/>
      </rPr>
      <t>- по учетному курсу НБТ на день совершения операции</t>
    </r>
  </si>
  <si>
    <t>2 сомони,            10$-в инвалюте через Интернетбанкинг</t>
  </si>
  <si>
    <t>210 сомони</t>
  </si>
  <si>
    <t>Опер. Дир. предлагает добавить " с командировочных расходов работников банка в нац. вал. и ин.вал . без комиссии"</t>
  </si>
  <si>
    <t>21.</t>
  </si>
  <si>
    <t xml:space="preserve">Замечание №22 </t>
  </si>
  <si>
    <t xml:space="preserve">Департамент контроля ликвидности и ресурсов предлагает стоимость цен согласно  договора </t>
  </si>
  <si>
    <t>Замечание №8 а)</t>
  </si>
  <si>
    <t>Замечание №8 б)</t>
  </si>
  <si>
    <t>Замечание №8б)</t>
  </si>
  <si>
    <t>Департамент бюджетирование и фин.контроля предлагает добавить приём  ценностей на хранеие юридических лиц 0,50 сомони</t>
  </si>
  <si>
    <t xml:space="preserve">                      - карта VISA Electron/Maestro</t>
  </si>
  <si>
    <t xml:space="preserve">                      - карта VISA Classic/Gold/Business</t>
  </si>
  <si>
    <t xml:space="preserve"> </t>
  </si>
  <si>
    <t>Департамент информационных технологий предлагает добавить п.(е)предоставление носителя ключа USB-Token-35,00</t>
  </si>
  <si>
    <t>Департамент риск менеджментов предлагает 0,20 сомони за экспертизу драгоценных металлов (за 1 гр.)</t>
  </si>
  <si>
    <t>1. Открытие спецкарточных счетов для 
    клиентов Банка, в том числе по зарплатным проектам</t>
  </si>
  <si>
    <t xml:space="preserve">                                           стандартный дизайн</t>
  </si>
  <si>
    <t xml:space="preserve">                                           по индивидуальному дизайну </t>
  </si>
  <si>
    <t xml:space="preserve">                      - карта VISA Classic/MasterCard Standard</t>
  </si>
  <si>
    <t xml:space="preserve">                      - карта VISA Gold/MasterCard Gold</t>
  </si>
  <si>
    <t xml:space="preserve">                      - карта VISA Business/MasterCard Business</t>
  </si>
  <si>
    <t>4. Страховой депозит к картсчету</t>
  </si>
  <si>
    <t xml:space="preserve">                100,00$</t>
  </si>
  <si>
    <t xml:space="preserve">                500,00$</t>
  </si>
  <si>
    <t>5. Предоставление программы автоматизации зачисления зароботной платы сотрудникам организации и обучение в рамках зарплатных проектов</t>
  </si>
  <si>
    <t>6. Проведение операций по депозитным счетам с использованием пласти-
    ковых карт ОАО "Агроинвестбанк" в банкоматах и ПВН банка:</t>
  </si>
  <si>
    <t xml:space="preserve">                      - карта MasterCard Standard/Gold/Business</t>
  </si>
  <si>
    <t xml:space="preserve">б) получение наличных денег в долларах США </t>
  </si>
  <si>
    <t>7. Проведение операций по пластиковым картам в сети "Точкорт":</t>
  </si>
  <si>
    <t>min 1,00$</t>
  </si>
  <si>
    <t>8. Проведение операций по пластиковым картам в банкоматах и ПВН других банков:</t>
  </si>
  <si>
    <t>min 4,00$</t>
  </si>
  <si>
    <t>min 5,00$</t>
  </si>
  <si>
    <t>9. Получение справки о доступном лимите по карте в банкомате, ПВН</t>
  </si>
  <si>
    <t xml:space="preserve">            - 1-й и 2-й раз за сутки</t>
  </si>
  <si>
    <t xml:space="preserve">            - 3-й и более раз за сутки </t>
  </si>
  <si>
    <t xml:space="preserve">                    0,10$</t>
  </si>
  <si>
    <t>10. Перевод средств со спецкарточного счета согласно заявления Клиента</t>
  </si>
  <si>
    <t>11. Подтверждение остатка на картсчете на официальном бланке банка</t>
  </si>
  <si>
    <t>12. Увеличение размера дневных/месячных расходных лимитов по картам:</t>
  </si>
  <si>
    <t xml:space="preserve">                        - за безналичные операции, свыше 20000$ или эквивалент</t>
  </si>
  <si>
    <t xml:space="preserve">                        - по снятию наличных, свыше 10 000$ или эквивалент</t>
  </si>
  <si>
    <t>13. Формирование выписки по картсчету на бумажном носителе</t>
  </si>
  <si>
    <t>14. Ежемесячная передача выписки клиенту по e-mail</t>
  </si>
  <si>
    <t>15. Блокировка пластиковой карты по обращению Клиента (устному или 
      письменному)</t>
  </si>
  <si>
    <t xml:space="preserve">16. Разблокирование пластиковой карты по заявлению Клиента </t>
  </si>
  <si>
    <t>Со стороны Операционной Дирекции  ( c учетом замечаний технологов) некоторые услуги добавлены, а некоторые пункты были исключены, также изменены стоимость услуг.</t>
  </si>
  <si>
    <t>Департамент контроля ликвидности и ресурсов предлагает  cтоимость услуг  по п. 851 ,852 и 8 71 по подпунктам (б)  стоимость брать согласно договора.</t>
  </si>
  <si>
    <t>Департамент контроля ликвидности и ресурсов предлагает стоимость цен согласно  условиям выпуска операции с облигациями</t>
  </si>
  <si>
    <t>Замечание</t>
  </si>
  <si>
    <t>ДБО и У N 1считет данный процент завышенным-более 9%, ранее эта ставка составляло 0,1 до 0,3% годовых исходя из вида кредита</t>
  </si>
  <si>
    <t>Юридическим Департаментом комиссия за оформление и подписание договора залога взимается в сумме от 30 до 100 сомони, данная сумма зачисляется на счет 80774  в виде коммис.дохода ДБОи У.Однако со стороны ДБО и У уже взимается комиссия в размере от 0,1 до 0,2% от размера полученного кредита за открытие и ведение ссудного счета.Данная комиссия взимается в независимости который раз клиент получает кредит и на повторное получение кредита взимание данной комиссии не обязательно</t>
  </si>
  <si>
    <t>Операц. Дирек.предлагает после слова за каждые 100 листов ден. знаков добавить слово  "номинала 1,5,10 сомони", т.к. эти номиналы слишком ветхие.</t>
  </si>
  <si>
    <t>Оперц. Дирек.предлагает после слова за каждые 100 едениц металических монет добавить слово   "при сортировке внесенной суммы монет"</t>
  </si>
  <si>
    <t xml:space="preserve">                                                                                      </t>
  </si>
  <si>
    <t>Департамент контроля ликвидности и ресурсов предлагает  cтоимость услуг  по п.  840,841,842,850  брать согласно договора</t>
  </si>
  <si>
    <t xml:space="preserve">          б) по картам для зачисления начисленных процентов по срочным депозитам</t>
  </si>
  <si>
    <t xml:space="preserve">                     - Локальная карта "КАД"</t>
  </si>
  <si>
    <t>в) по индивидуальным картам клиентов
    сроком действия карты 1 год:</t>
  </si>
  <si>
    <t>г) по индивидуальным картам клиентов
    сроком действия карты 2 года:</t>
  </si>
  <si>
    <t xml:space="preserve">                      - Локальная карта "КАД" (карты по начисленным процентам сроч.депозитов)</t>
  </si>
  <si>
    <t>0 % от суммы</t>
  </si>
  <si>
    <t>3. Предоставление технических средств для удаленного доступа к 
    счету посредством использования компьютерной 
    системы Интернет-Клиент ( Система удалённого банковского обслуживания InterBank ): расширенно в подразделе 982</t>
  </si>
  <si>
    <t>1.  Предоставление технических средств для удаленного доступа к 
    счету посредством использования компьютерной 
    системы Интернет-Клиент: (Система удалённого банковского обслуживания InterBank )</t>
  </si>
  <si>
    <t xml:space="preserve">в) предоставление одного ключа безопасности на USB носителе с электронно цифровой подписью для клиента   </t>
  </si>
  <si>
    <t>д) плановая (внеплановая) замена сертификата электронной цифровой подписи без выдачи нового USB носителя</t>
  </si>
  <si>
    <t>20,,00</t>
  </si>
  <si>
    <t xml:space="preserve">е) замена USB носителя при утере или неиспраности </t>
  </si>
  <si>
    <t>б) подписание договора залога и открытие счетов по залогу ( за каждый объект)</t>
  </si>
  <si>
    <t>б) подписание договора залога и открытие счетов по залогу (за каждый объект)</t>
  </si>
  <si>
    <t>а). Выдача  справки о переводе (1 шт.)</t>
  </si>
  <si>
    <t>б). Выдача дубликата платежного документа  (1 шт.)</t>
  </si>
  <si>
    <r>
      <t xml:space="preserve">эквивалент 50 евро по учетному курсу НБТ на день совершения операции </t>
    </r>
    <r>
      <rPr>
        <b/>
        <sz val="10"/>
        <rFont val="Arial Cyr"/>
        <family val="0"/>
      </rPr>
      <t>(см. Замечание № 17)</t>
    </r>
  </si>
  <si>
    <t>ж) выдача справки об удержанных налогах у источника выплаты</t>
  </si>
  <si>
    <t xml:space="preserve">                  и) за предоставление  каждой справки для физических  лиц </t>
  </si>
  <si>
    <t xml:space="preserve">                  з) за предоставление  каждой справки для физических  лиц </t>
  </si>
  <si>
    <t xml:space="preserve">                 ж) за предоставление  каждой справки для физических  лиц </t>
  </si>
  <si>
    <t xml:space="preserve">                  ж) за предоставление  каждой справки для физических  лиц </t>
  </si>
  <si>
    <t>1. Изучение кредитоспособности Клиента и проведение юридической экпертизы документов</t>
  </si>
  <si>
    <t>а) подписание договора факторинга</t>
  </si>
  <si>
    <r>
      <t>по обменному курсу АИБ объявленного на день поступления заявки Клиента  (</t>
    </r>
    <r>
      <rPr>
        <b/>
        <sz val="10"/>
        <rFont val="Arial Cyr"/>
        <family val="0"/>
      </rPr>
      <t>см. Замечание № 20)</t>
    </r>
  </si>
  <si>
    <t>3. Предоставление технических средств для отдаленного доступа к 
    депозитному счету посредством использования корпоративной 
    пластиковой карты Клиента:</t>
  </si>
  <si>
    <t>4. Предоставление по запросам Клиента справок и подтверждений:</t>
  </si>
  <si>
    <t>5. Предоставление по запросу Клиента денежной чековой книжки к счету</t>
  </si>
  <si>
    <t>6. Предоставление по запросу Клиента расчетной чековой книжки к счету</t>
  </si>
  <si>
    <t>согласно договора</t>
  </si>
  <si>
    <t>б) резервирование суммы кредита (на срок свыше 5 банковских дней)</t>
  </si>
  <si>
    <t>0,2 % -годовых от суммы за каждый день</t>
  </si>
  <si>
    <t>Согласно прейскуранта цен независимого регистратора</t>
  </si>
  <si>
    <t>Согласно условиям проспекта эмиссии зарегистрированного в МФ РТ</t>
  </si>
  <si>
    <t xml:space="preserve">Замечание №26 </t>
  </si>
  <si>
    <t xml:space="preserve">Замечание №28 </t>
  </si>
  <si>
    <t xml:space="preserve">Замечание №2 </t>
  </si>
  <si>
    <t>2. Проведение платежей Клиентов за пределы страны (РТ) через СВИФТ или ТЕЛЕКС:</t>
  </si>
  <si>
    <t>в) внутригосударственные платежи полученные на бумажном носителе</t>
  </si>
  <si>
    <t>г) внутригосударственные платежи полученные по системе Клиент-Банк</t>
  </si>
  <si>
    <t>д) по межбанковскому клирингу в пользу клиентов других банков</t>
  </si>
  <si>
    <t xml:space="preserve">3. организация переведения платежа с ручной обработкой платежных
    документов, поступающих от банков-респондентов: </t>
  </si>
  <si>
    <t>и) предоставление технических средств для отдаленного доступа к 
    депозитному счету посредством использования компьютерной 
    системы"Интернет- Клиент"</t>
  </si>
  <si>
    <t xml:space="preserve">3. Организация переведения платежа с ручной обработкой платежных
    документов, поступающих от банков-респондентов: </t>
  </si>
  <si>
    <t>3. Прием ценностей на хранение от юридических лиц (почасовая оплата)</t>
  </si>
  <si>
    <t>Согласно условиям проспекта эмиссии зарегистрированного в Министерстве финансов РТ</t>
  </si>
  <si>
    <t xml:space="preserve">1. Предоставление агентских услуг по запросам Клиентов </t>
  </si>
  <si>
    <t>1.  Предоставление технических средств для доступа к Системе удалённого 
     банковского обслуживания, используемого Банком</t>
  </si>
  <si>
    <t xml:space="preserve">в) предоставление одного ключа безопасности на USB носителе с 
    электронно цифровой подписью для клиента   </t>
  </si>
  <si>
    <t>д) плановая (внеплановая) замена сертификата электронной цифровой 
    подписи без выдачи нового USB носителя</t>
  </si>
  <si>
    <t>Калькуляция затрат</t>
  </si>
  <si>
    <t>100,101,102,103</t>
  </si>
  <si>
    <t>Рассмотрение документов на открытие счета  -  20 мин</t>
  </si>
  <si>
    <t>Стоимость  бланка-заявления на открытие счета - 0,13</t>
  </si>
  <si>
    <t>Стоимость бланков договора в 2-х экз. по 3 листа  - 0,78</t>
  </si>
  <si>
    <t>Стоимость бланков с образцами подписей - 0,35х2=0,70</t>
  </si>
  <si>
    <t>Стоимость учетной карточки клиентов 0,13х3=0,39</t>
  </si>
  <si>
    <t>Стоимость скоросшивателя - 0,60</t>
  </si>
  <si>
    <t>Итого - 2,47</t>
  </si>
  <si>
    <t xml:space="preserve">Оформление  документов  в налоговое и ФСЗН  уч-ния   - 20 мин. </t>
  </si>
  <si>
    <t xml:space="preserve">Отправление документа в налоговое и ФСЗН уч-ния - 40 мин </t>
  </si>
  <si>
    <t>Рассмотрение документов на открытие счета  - 30 мин</t>
  </si>
  <si>
    <t>Ввод данных на компьютер - 30 мин.</t>
  </si>
  <si>
    <t>Стоимость бланков договора в 2-х экз. по 3 листа  - 1,56</t>
  </si>
  <si>
    <t>Стоимость бланков с образцами подписей - 0,35х2=0,75</t>
  </si>
  <si>
    <t>Стоимость скоросшивателя - 0,70</t>
  </si>
  <si>
    <t>а) клиенту сектора корпоративного банкинга:</t>
  </si>
  <si>
    <t xml:space="preserve">               - дехканскому хозяйству</t>
  </si>
  <si>
    <t xml:space="preserve">               - частному предпринимателю</t>
  </si>
  <si>
    <t xml:space="preserve">               - благотворительному фонду или организации инвалидов</t>
  </si>
  <si>
    <t xml:space="preserve">               - другим местным клиентам (по месту регистрации Банка)</t>
  </si>
  <si>
    <t xml:space="preserve">               - другим иногородним клиентам (вне места регистрации Банка)</t>
  </si>
  <si>
    <t>б) клиенту сектора розничного банкинга - физическому лицу</t>
  </si>
  <si>
    <t>2. Обслуживание депозитного счета:</t>
  </si>
  <si>
    <t>100_10</t>
  </si>
  <si>
    <t>а) абонетская плата при нулевой ставке по депозиту (в месяц)</t>
  </si>
  <si>
    <t>б) абонетская плата при начислении процентов на депозит (в месяц)</t>
  </si>
  <si>
    <t>в) разовые платежи при проведении каждой банковской операции:</t>
  </si>
  <si>
    <t xml:space="preserve">               - кассовой операции</t>
  </si>
  <si>
    <t>см. раздел 3</t>
  </si>
  <si>
    <t xml:space="preserve">               - расчетной операции</t>
  </si>
  <si>
    <t>см. раздел 4</t>
  </si>
  <si>
    <t xml:space="preserve">               - валютно-обменной операции</t>
  </si>
  <si>
    <t>см. раздел 6</t>
  </si>
  <si>
    <t>100_13</t>
  </si>
  <si>
    <t>а) первичная установка системы в офисе Клиента</t>
  </si>
  <si>
    <t>б) первичное обучение персонала Клиента для работы в системе</t>
  </si>
  <si>
    <t>в) генерация одной электронной цифровой подписи для Клиента</t>
  </si>
  <si>
    <t>г) использование сервисных возможностей системы</t>
  </si>
  <si>
    <t>д) дополнительные (повторные) услуги по запросу Клиента</t>
  </si>
  <si>
    <t>см. подраздел 982</t>
  </si>
  <si>
    <t>4. Предоставление технических средств для отдаленного доступа к 
    депозитному счету посредством использования корпоративной 
    пластиковой карты Клиента:</t>
  </si>
  <si>
    <t>100_14</t>
  </si>
  <si>
    <t>а) изготовление корпоративной пластиковой карты</t>
  </si>
  <si>
    <t>см. подраздел 413</t>
  </si>
  <si>
    <t>б) открытие доп. счета для учета проведенных операций по карте</t>
  </si>
  <si>
    <t>в) использование корпоративной карты для безналичных расчетов</t>
  </si>
  <si>
    <t>г) использование корпоративной карты для получения наличности</t>
  </si>
  <si>
    <t>д) проведение по корпоративной карте валютно-обменной операции</t>
  </si>
  <si>
    <t>2 % от суммы</t>
  </si>
  <si>
    <t>5. Предоставление по запросам Клиента справок и подтверждений:</t>
  </si>
  <si>
    <t>100_15</t>
  </si>
  <si>
    <t>а) выписка по счету за заданный период (в первый раз - оригинал)</t>
  </si>
  <si>
    <t>б) дубликат выписки по счету за заданный период (за 1 выписку)</t>
  </si>
  <si>
    <t>в) копии платежных документов к выписке по счету (в первый раз)</t>
  </si>
  <si>
    <t>г) дубликат копий платежных документов к выписке по счету ( за 1 шт.)</t>
  </si>
  <si>
    <t>д) справка-подтверждение о поступлении на счет денежных средств</t>
  </si>
  <si>
    <t>е) справка-подтверждение о списании денежных средств со счета</t>
  </si>
  <si>
    <t>ж) справка об удержанных Банком налогах у источника выплаты</t>
  </si>
  <si>
    <t>з) выдача паспорта сделки на экспорт Клиентом хлопковой продукции</t>
  </si>
  <si>
    <t>0,01 % от суммы</t>
  </si>
  <si>
    <t>и) выдача справок-подтверждений для НБТ и Таможенного комитета</t>
  </si>
  <si>
    <t>0,02 % от суммы</t>
  </si>
  <si>
    <t>6. Предоставление по запросу Клиента денежной чековой книжки к счету</t>
  </si>
  <si>
    <t>310_04</t>
  </si>
  <si>
    <t>7. Предоставление по запросу Клиента расчетной чековой книжки к счету</t>
  </si>
  <si>
    <t>411_03</t>
  </si>
  <si>
    <t>Депозит - "Спецсчет на сбор хлопка"</t>
  </si>
  <si>
    <t>101_07</t>
  </si>
  <si>
    <t>101_10</t>
  </si>
  <si>
    <t>101_14</t>
  </si>
  <si>
    <t>101_15</t>
  </si>
  <si>
    <t>Депозит - "Временный накопительный счет"</t>
  </si>
  <si>
    <t>1. Оформление договора банковкого счета и его исполнение:</t>
  </si>
  <si>
    <t>102_05</t>
  </si>
  <si>
    <t>а) открытие счета местному клиенту (по месту регистрации Банка)</t>
  </si>
  <si>
    <t>б) открытие счета иногороднему клиенту (вне места регистрации)</t>
  </si>
  <si>
    <t>в) абонетская плата за ведение депозитного счета (в месяц)</t>
  </si>
  <si>
    <t xml:space="preserve">г) закрытие временого накопительного счета </t>
  </si>
  <si>
    <t>д) предоставление выписки по счету за заданный период</t>
  </si>
  <si>
    <t>е) предоставление справки-подтверждения о зачислениях на счет</t>
  </si>
  <si>
    <t>ж) справка-подтверждение о списании денежных средств со счета</t>
  </si>
  <si>
    <t>з) справка об удержанных Банком налогах у источника выплаты</t>
  </si>
  <si>
    <t>Депозит - "Страховой депозит"</t>
  </si>
  <si>
    <t>103_05</t>
  </si>
  <si>
    <t>а) открытие депозитного счета</t>
  </si>
  <si>
    <t>б) абонетская плата при нулевой ставке по депозиту (в месяц)</t>
  </si>
  <si>
    <t>в) абонетская плата при начислении процентов на депозит ( в месяц)</t>
  </si>
  <si>
    <t xml:space="preserve">г) закрытие страхового депозитного счета </t>
  </si>
  <si>
    <t xml:space="preserve">к) предоставление технических средств для отдаленного доступа к 
    депозитному счету посредством использования клиентской 
    пластиковой карты </t>
  </si>
  <si>
    <t>Сберегательный депозит - "Классик"</t>
  </si>
  <si>
    <t>1. Оформление договора банковкого вклада и его исполнение:</t>
  </si>
  <si>
    <t>120_05</t>
  </si>
  <si>
    <t>а) открытие депозитного счета Клиенту</t>
  </si>
  <si>
    <t>б) выписка Клиенту вкладной книжки и / или оформление договора</t>
  </si>
  <si>
    <t xml:space="preserve">г) закрытие сберегательного депозитного счета </t>
  </si>
  <si>
    <t>д) внесение записей во вкладную книжку (выдача выписки по счету)</t>
  </si>
  <si>
    <t>з) выдача справки об удержанных налогах у источника выплаты</t>
  </si>
  <si>
    <t>Сберегательный депозит - "Классик +"</t>
  </si>
  <si>
    <t>121_08</t>
  </si>
  <si>
    <t>а) подписание с Клиентом договора банковского вклада</t>
  </si>
  <si>
    <t>б) открытие депозитного счета Клиенту</t>
  </si>
  <si>
    <t>2. Выпуск пластиковой карты с ПИН-конвертом для Клиента:</t>
  </si>
  <si>
    <t>121_07</t>
  </si>
  <si>
    <t>а) изготовление пластиковой карты с ПИН-конвертом</t>
  </si>
  <si>
    <t>б) предоставление права овердрафта на депозитный счет</t>
  </si>
  <si>
    <t>в) предоставление сервисных услуг Процессингового центра Банка</t>
  </si>
  <si>
    <t>Сберегательный депозит - "Рохат"</t>
  </si>
  <si>
    <t>122_05</t>
  </si>
  <si>
    <t>а) оформление договора и открытие депозитного счета Клиенту</t>
  </si>
  <si>
    <t>б) выписка Клиенту вкладной книжки</t>
  </si>
  <si>
    <t>в) предоставление Клиенту пластиковой карты</t>
  </si>
  <si>
    <t>г) абонетская плата за ведение депозитного счета (в месяц)</t>
  </si>
  <si>
    <t xml:space="preserve">д) закрытие сберегательного депозитного счета </t>
  </si>
  <si>
    <t>е) внесение записей во вкладную книжку (выдача выписки по счету)</t>
  </si>
  <si>
    <t>и) выдача справки об удержанных налогах у источника выплаты</t>
  </si>
  <si>
    <t>Сберегательный депозит - "Насл"</t>
  </si>
  <si>
    <t>123_05</t>
  </si>
  <si>
    <t>Сберегательный депозит - "Джам"</t>
  </si>
  <si>
    <t>124_05</t>
  </si>
  <si>
    <t>Сберегательный депозит - "Хамватан"</t>
  </si>
  <si>
    <t>125_05</t>
  </si>
  <si>
    <t>Срочный депозит - "Разовый"</t>
  </si>
  <si>
    <t>150_05</t>
  </si>
  <si>
    <t>а) согласование условий договора и графика платежей</t>
  </si>
  <si>
    <t>б) оформление и подписание договора банковского вклада</t>
  </si>
  <si>
    <t xml:space="preserve">в) открытие срочного депозитного счета юридическому лицу </t>
  </si>
  <si>
    <t xml:space="preserve">г) открытие срочного депозитного счета физическому лицу </t>
  </si>
  <si>
    <t>д) выписка по запросу Клиента вкладной книжки к счету</t>
  </si>
  <si>
    <t>е) выпуск Клиенту пластиковой карты для получения процентов</t>
  </si>
  <si>
    <t>ж) единовременная плата за досрочное закрытие депозитного счета</t>
  </si>
  <si>
    <t>з) внесение записей во вкладную книжку (выдача выписки по счету)</t>
  </si>
  <si>
    <t>Срочный депозит - "Хона"</t>
  </si>
  <si>
    <t>151_05</t>
  </si>
  <si>
    <t xml:space="preserve">в) открытие срочного депозитного счета физическому лицу </t>
  </si>
  <si>
    <t>г) выписка по запросу Клиента вкладной книжки к счету</t>
  </si>
  <si>
    <t>д) выпуск Клиенту пластиковой карты для получения процентов</t>
  </si>
  <si>
    <t>е) единовременная плата за досрочное закрытие депозитного счета</t>
  </si>
  <si>
    <t>ж) внесение записей во вкладную книжку (выдача выписки по счету)</t>
  </si>
  <si>
    <t>к) выдача справки об удержанных налогах у источника выплаты</t>
  </si>
  <si>
    <t>Срочный депозит - "Капитал"</t>
  </si>
  <si>
    <t>152_05</t>
  </si>
  <si>
    <t>Срочный депозит - "Солона"</t>
  </si>
  <si>
    <t>153_05</t>
  </si>
  <si>
    <t>Срочный депозит - "Рамз"</t>
  </si>
  <si>
    <t>154_05</t>
  </si>
  <si>
    <t>клиенты казначейства</t>
  </si>
  <si>
    <t>2 - ССУДНЫЕ ОПЕРАЦИИ</t>
  </si>
  <si>
    <t>Кредит - "Под коммерческую деятельность"</t>
  </si>
  <si>
    <t>1. Изучение кредитоспособности Клиента (предварительный этап):</t>
  </si>
  <si>
    <t>200_07</t>
  </si>
  <si>
    <t>2. Оформление кредитного договора с Заемщиком и его исполнение:</t>
  </si>
  <si>
    <t>200_10</t>
  </si>
  <si>
    <t>а) подписание кредитного договора и открытие счетов по кредиту</t>
  </si>
  <si>
    <t>0,1 % от суммы</t>
  </si>
  <si>
    <t>б) подписание договора залога и открытие счетов по залогу</t>
  </si>
  <si>
    <t xml:space="preserve">в) подписание договоров с поручителями Заемщика </t>
  </si>
  <si>
    <t>г) формирование кредитного досье Заемщика</t>
  </si>
  <si>
    <t>д) резервирование суммы кредита (на срок свыше 15 дней)</t>
  </si>
  <si>
    <t>за каждый день</t>
  </si>
  <si>
    <t>е) разовые платежи при проведении каждой банковской операции:</t>
  </si>
  <si>
    <t>ж) изменение условий кредитования по инициативе Клиента</t>
  </si>
  <si>
    <t>3. Предоставление по запросам Заемщика справок и подтверждений:</t>
  </si>
  <si>
    <t>200_11</t>
  </si>
  <si>
    <t>а) предоставление выписки по ссудному счету за заданный период</t>
  </si>
  <si>
    <t>б) выдача дубликата выписки по ссудному счету за заданный период</t>
  </si>
  <si>
    <t>в) предоставление ведомости начисленных процентов по кредиту</t>
  </si>
  <si>
    <t>г) предоставление дубликата 1 документа, оплаченного за счет кредита</t>
  </si>
  <si>
    <t>Кредит - "По программе TМSEF"</t>
  </si>
  <si>
    <t>201_10</t>
  </si>
  <si>
    <t>0,05 % от суммы</t>
  </si>
  <si>
    <t>ж) изменение условий кредитования по инициативе клиента</t>
  </si>
  <si>
    <t>201_11</t>
  </si>
  <si>
    <t>Кредит-аккредитив - "Торговое финансирование"</t>
  </si>
  <si>
    <t>202_10</t>
  </si>
  <si>
    <t>202_11</t>
  </si>
  <si>
    <t>4. Предоставление Банком услуг по выставлению кредита-аккредитива:</t>
  </si>
  <si>
    <t>202_12</t>
  </si>
  <si>
    <t>а) Выписка резервного аккредитива по заявке Заемщика:</t>
  </si>
  <si>
    <t xml:space="preserve">        - за выпуск аккредитива с предоставлением денежного покрытия,
          включая плату за отправляемое сообщение в формате SWIFT</t>
  </si>
  <si>
    <t>(min 250 сомони
max 3000 сомони)</t>
  </si>
  <si>
    <t xml:space="preserve">        - за выпуск аккредитива без предоставления денежного покрытия,
          включая плату за отправляемое сообщение в формате SWIFT</t>
  </si>
  <si>
    <t xml:space="preserve">        - за авизование аккредитива бенефициару - если резервный 
          аккредитив был выпущен другим банком</t>
  </si>
  <si>
    <t>(min 150 сомони
max 600 сомони)</t>
  </si>
  <si>
    <t xml:space="preserve">        - за добавление подтверждения к резервному аккредитиву, 
          выпущенному другим банком в пользу Заемщика с предостав-
          лением денежного покрытия</t>
  </si>
  <si>
    <t xml:space="preserve">        - за добавление подтверждения к резервному аккредитиву, 
          выпущенному другим банком в пользу Заемщика без предостав-
          ления денежного покрытия</t>
  </si>
  <si>
    <t xml:space="preserve">        - за внесение изменений в условия аккредитива (за каждый пакет 
          изменений)</t>
  </si>
  <si>
    <t xml:space="preserve">        - за авизование изменений резервного аккредитива бенефициару</t>
  </si>
  <si>
    <t xml:space="preserve">        - за платеж по резервному аккредитиву</t>
  </si>
  <si>
    <t>(min 150 сомони
max 300 сомони)</t>
  </si>
  <si>
    <t xml:space="preserve">        - за отсылку пакета отгрузочных документов</t>
  </si>
  <si>
    <t xml:space="preserve">        - за аннулирование аккредитива до истечения срока его действия</t>
  </si>
  <si>
    <t>б) Выставление рамбурсного аккредитива по заявке Заемщика:</t>
  </si>
  <si>
    <t xml:space="preserve">        - за представление рамбурсного обязательства по аккредитиву</t>
  </si>
  <si>
    <r>
      <t xml:space="preserve">
</t>
    </r>
    <r>
      <rPr>
        <b/>
        <sz val="10"/>
        <rFont val="Arial Cyr"/>
        <family val="2"/>
      </rPr>
      <t>202</t>
    </r>
  </si>
  <si>
    <t xml:space="preserve">        - за выставление (технический выпуск) рамбурсного обязатель-
          ства по аккредитиву</t>
  </si>
  <si>
    <t xml:space="preserve">        - за внесение изменений в условия рамбурсного обязательства
          по аккредитиву (за каждый пакет изменений)</t>
  </si>
  <si>
    <t xml:space="preserve">        - за аннулирование рамбурсного обязательства по аккредитиву
          до истечения срока его действия</t>
  </si>
  <si>
    <t xml:space="preserve">        - за платеж по рамбурсному обязательству по аккредитиву</t>
  </si>
  <si>
    <t>(min 150 сомони
max 1000 сомони)</t>
  </si>
  <si>
    <t>Кредит - "По Программе TAFF"</t>
  </si>
  <si>
    <t>203_10</t>
  </si>
  <si>
    <t>203_11</t>
  </si>
  <si>
    <t>Кредит - "Агрокредитование"</t>
  </si>
  <si>
    <t>204_07</t>
  </si>
  <si>
    <t>204_10</t>
  </si>
  <si>
    <t>204_11</t>
  </si>
  <si>
    <t>Кредит - "Агрокредиты - под ресурсы Китайского Банка Развития"</t>
  </si>
  <si>
    <t>205_10</t>
  </si>
  <si>
    <t>205_11</t>
  </si>
  <si>
    <t>Кредит - "Хлопковые кредиты - под ресурсы Министерства финансов РТ"</t>
  </si>
  <si>
    <t>206_10</t>
  </si>
  <si>
    <t>206_11</t>
  </si>
  <si>
    <t>Кредит - "Проектное финансирование"</t>
  </si>
  <si>
    <t>207_10</t>
  </si>
  <si>
    <t>207_11</t>
  </si>
  <si>
    <t>Кредит - "Групповой кредит"</t>
  </si>
  <si>
    <t>208_10</t>
  </si>
  <si>
    <t>208_11</t>
  </si>
  <si>
    <t>Потребительский кредит - "Товары в кредит"</t>
  </si>
  <si>
    <t>220_07</t>
  </si>
  <si>
    <t>220_10</t>
  </si>
  <si>
    <t>220_11</t>
  </si>
  <si>
    <t>Потребительский кредит - "Сезонный кредит"</t>
  </si>
  <si>
    <t>221_07</t>
  </si>
  <si>
    <t>221_10</t>
  </si>
  <si>
    <t>221_11</t>
  </si>
  <si>
    <t>Потребительский кредит - "Кредит на неотложные нужды"</t>
  </si>
  <si>
    <t>222_07</t>
  </si>
  <si>
    <t>222_10</t>
  </si>
  <si>
    <t>222_11</t>
  </si>
  <si>
    <t>Потребительский кредит - "Кредит - до получки"</t>
  </si>
  <si>
    <t>223_07</t>
  </si>
  <si>
    <t>223_10</t>
  </si>
  <si>
    <t>223_11</t>
  </si>
  <si>
    <t>Потребительский кредит - "Автокредит"</t>
  </si>
  <si>
    <t>224_07</t>
  </si>
  <si>
    <t>224_10</t>
  </si>
  <si>
    <t>224_11</t>
  </si>
  <si>
    <t>Кредит трудовым мигрантам</t>
  </si>
  <si>
    <t>225_07</t>
  </si>
  <si>
    <t>225_10</t>
  </si>
  <si>
    <t>225_11</t>
  </si>
  <si>
    <t>Ломбардный кредит</t>
  </si>
  <si>
    <t>226_07</t>
  </si>
  <si>
    <t>226_10</t>
  </si>
  <si>
    <t>226_11</t>
  </si>
  <si>
    <t>Потребительский кредит - "Агрооила"</t>
  </si>
  <si>
    <t>227_07</t>
  </si>
  <si>
    <t>227_10</t>
  </si>
  <si>
    <t>227_11</t>
  </si>
  <si>
    <t>Кредит - "Мурабаха"</t>
  </si>
  <si>
    <t>240_07</t>
  </si>
  <si>
    <t>240_08</t>
  </si>
  <si>
    <t>е) предоставление выписки по ссудному счету за заданный период</t>
  </si>
  <si>
    <t>ж) выдача дубликата выписки по ссудному счету за заданный период</t>
  </si>
  <si>
    <t>з) предоставление дубликата 1 документа, оплаченного за счет кредита</t>
  </si>
  <si>
    <t>и) разовые платежи при проведении каждой банковской операции:</t>
  </si>
  <si>
    <t>Ипотечный кредит</t>
  </si>
  <si>
    <t>250_07</t>
  </si>
  <si>
    <t>250_10</t>
  </si>
  <si>
    <t>250_11</t>
  </si>
  <si>
    <t>Кредит-акцепт - "Факторинг"</t>
  </si>
  <si>
    <t>260_07</t>
  </si>
  <si>
    <t>2. Обслуживание договора факторинга:</t>
  </si>
  <si>
    <t>260_10</t>
  </si>
  <si>
    <t>а) при погашении задолженности до истечения срока факторинга</t>
  </si>
  <si>
    <t>б) при обращении Должника в Банк об отсрочке платежа</t>
  </si>
  <si>
    <t>0,1 % в день</t>
  </si>
  <si>
    <t>260_11</t>
  </si>
  <si>
    <t>а) предоставление выписки по счету факторинга за заданный период</t>
  </si>
  <si>
    <t>б) выдача дубликата выписки по счету факторинга за заданный период</t>
  </si>
  <si>
    <t>в) предоставление дубликата 1 документа, оплаченного по факторингу</t>
  </si>
  <si>
    <t>Лизинг - Финансовая аренда</t>
  </si>
  <si>
    <t>270_07</t>
  </si>
  <si>
    <t>2. Оформление договора лизинга с Клиентом и его исполнение:</t>
  </si>
  <si>
    <t>270_10</t>
  </si>
  <si>
    <t xml:space="preserve">а) подписание договора лизинга и открытие необходимых счетов </t>
  </si>
  <si>
    <t>в) подписание договоров с поручителями Лизингополучателя</t>
  </si>
  <si>
    <t>ж) изменение условий договора лизинга по инициативе Клиента</t>
  </si>
  <si>
    <t>3. Предоставление по запросам Клиент справок и подтверждений:</t>
  </si>
  <si>
    <t>270_11</t>
  </si>
  <si>
    <t>а) предоставление выписки по лизинговому счету за заданный период</t>
  </si>
  <si>
    <t>б) выдача дубликата выписки по лизинговому счету за заданный период</t>
  </si>
  <si>
    <t>в) предоставление дубликата 1 документа, оплаченного по лизингу</t>
  </si>
  <si>
    <t>Банковская гарантия - "Тендерная"</t>
  </si>
  <si>
    <t>1. Выпуск банковской гарантии с оформлением соответствующего договора:</t>
  </si>
  <si>
    <t>280_05</t>
  </si>
  <si>
    <t xml:space="preserve">а) рассмотрение заявки Клиента на получение банковской гарантии </t>
  </si>
  <si>
    <t>б) подписание договора с Клиентом и выпуск гарантии (разовая оплата)</t>
  </si>
  <si>
    <t>0,3 % от суммы</t>
  </si>
  <si>
    <t>в) обслуживание гарантии (ежемесячный платеж)</t>
  </si>
  <si>
    <t>г) изменение условия гарантии по инициативе Клиента</t>
  </si>
  <si>
    <t>0,2 % от суммы</t>
  </si>
  <si>
    <t>д) предъявлении гарантии к полному или частичному исполнению</t>
  </si>
  <si>
    <t>е) оформление кредитного договора под оплату гарантии</t>
  </si>
  <si>
    <t>ж) обслуживание кредита, полученного на оплату гарантии</t>
  </si>
  <si>
    <t>см. подраздел 200</t>
  </si>
  <si>
    <t>Банковская гарантия - "Гарантия предложения"</t>
  </si>
  <si>
    <t>281_05</t>
  </si>
  <si>
    <t>Банковская гарантия - "Гарантия исполнения"</t>
  </si>
  <si>
    <t>282_05</t>
  </si>
  <si>
    <t>2 % годовых</t>
  </si>
  <si>
    <t>2. Выпуск банковской гарантии с использованием системы SWIFT для 
    Клиентов, занимающихся внешнеэкономической деятельностью:</t>
  </si>
  <si>
    <t>284_05</t>
  </si>
  <si>
    <t>а) выпуск гарантии по поручению Клиентов Банка с предоставлением 
    денежного покрытия (включая плату за свифтовое сообщение):</t>
  </si>
  <si>
    <t>б) выпуск гарантии по поручению Клиентов Банка без предоставления 
    денежного покрытия (включая плату за свифтовое сообщение):</t>
  </si>
  <si>
    <t>г) выпуск гарантии в пользу Клиентов Банка путем добавления
     подтверждения к гарантии, выпущенной другим банком, без 
     предоставления денежного покрытия</t>
  </si>
  <si>
    <t>д) авизование гарантии</t>
  </si>
  <si>
    <t>(min 150 сомони
max 1500 сомони)</t>
  </si>
  <si>
    <t>е) обслуживание гарантии (ежемесячный платеж)</t>
  </si>
  <si>
    <t>ж) изменение условий гарантии (за каждый пакет изменений)</t>
  </si>
  <si>
    <t>з) предъявлении гарантии к полному или частичному исполнению</t>
  </si>
  <si>
    <t>и) оформление кредитного договора под оплату гарантии</t>
  </si>
  <si>
    <t>к) обслуживание кредита, полученного на оплату гарантии</t>
  </si>
  <si>
    <t>Банковская гарантия - "Гарантия предоплаты"</t>
  </si>
  <si>
    <t>283_05</t>
  </si>
  <si>
    <t>з) авизование гарантии</t>
  </si>
  <si>
    <t>и) отправка соообщений по выдаче и подтверждении гарантии по
    системе SWIFT:</t>
  </si>
  <si>
    <t xml:space="preserve">               - в долларах США</t>
  </si>
  <si>
    <t>эквивалент 30 долларов США по учетному курсу НБТ на день совершения операции</t>
  </si>
  <si>
    <t xml:space="preserve">               - в ЕВРО</t>
  </si>
  <si>
    <t>эквивалент 30 евро по учетному курсу НБТ на день совершения операции</t>
  </si>
  <si>
    <t xml:space="preserve">               - в российских рублях</t>
  </si>
  <si>
    <t>эквивалент 10 долларов США по учетному курсу НБТ на день совершения операции</t>
  </si>
  <si>
    <t>Банковская гарантия - "Гарантия платежа"</t>
  </si>
  <si>
    <t>Банковская гарантия - "Кредитная гарантия"</t>
  </si>
  <si>
    <t>285_05</t>
  </si>
  <si>
    <t>1,0 % от суммы</t>
  </si>
  <si>
    <t>Представленные банком акцепты</t>
  </si>
  <si>
    <t>1. Предоставление банковского акцепта с оформлением договора:</t>
  </si>
  <si>
    <t>290_05</t>
  </si>
  <si>
    <t xml:space="preserve">а) рассмотрение заявки Клиента на получение банковского акцепта </t>
  </si>
  <si>
    <t>б) подписание договора с Клиентом и акцептование (разовая оплата)</t>
  </si>
  <si>
    <t>в) подписание договора залога и открытие счетов по залогу</t>
  </si>
  <si>
    <t>г) подписание договоров с поручителями Клиента</t>
  </si>
  <si>
    <t>д) оформление кредитного договора под оплату акцептованного платежа</t>
  </si>
  <si>
    <t>е) обслуживание кредита, полученного на оплату акцепта</t>
  </si>
  <si>
    <t>3 - КАССОВЫЕ ОПЕРАЦИИ</t>
  </si>
  <si>
    <t>Кассовая операция - Приём наличный денег</t>
  </si>
  <si>
    <t>1. Прием от клиента наличных денег для зачисления на банковский счет</t>
  </si>
  <si>
    <t>300_04</t>
  </si>
  <si>
    <t>а) пересчет и сортировка денег на годные и ветхие в нацвалюте:</t>
  </si>
  <si>
    <t xml:space="preserve">               - за каждые 100 листов денежных знаков</t>
  </si>
  <si>
    <t xml:space="preserve">               - за каждые 100 единиц металлических монет</t>
  </si>
  <si>
    <t>б) пересчет и сортировка денег на годные и ветхие в инвалюте:</t>
  </si>
  <si>
    <t>Кассовая операция - Выдача наличных денег</t>
  </si>
  <si>
    <t>1. Выдача наличных денег за счет средств Клиента на банковском счете:</t>
  </si>
  <si>
    <t>310_07</t>
  </si>
  <si>
    <t>а) выдача наличных денег ранее принятых на счет в наличной форме</t>
  </si>
  <si>
    <t>б) выдача наличных денежных средств дехканскому хозяйству</t>
  </si>
  <si>
    <t>в) выдача наличных денежных средств за счет кредита Банка</t>
  </si>
  <si>
    <t>г) выдача наличных денег в нацвалюте по денежному чеку</t>
  </si>
  <si>
    <t>д) выдача наличных денег в нацвалюте по расходному ордеру</t>
  </si>
  <si>
    <t>е) выдача наличных денег в инвалюте по расходному ордеру</t>
  </si>
  <si>
    <t>ж) кассовое обслуживание дорожных чеков AMERICAN EXPRESS:</t>
  </si>
  <si>
    <t xml:space="preserve">               - с выплатой после зачисления суммы чека на счет Банка</t>
  </si>
  <si>
    <t xml:space="preserve">               - с выплатой в момент предъявления чека к оплате</t>
  </si>
  <si>
    <t>2,0 % от суммы</t>
  </si>
  <si>
    <t>Размен наличных денег в национальной валюте</t>
  </si>
  <si>
    <t>1. Размен наличных денег в нацвалюте по разным достоинствам:</t>
  </si>
  <si>
    <t>320_03</t>
  </si>
  <si>
    <t>а) размен денежных знаков мелкого достоинства на крупные
    (за каждый лист принятых для обмена денежных знаков)</t>
  </si>
  <si>
    <t>б) размен денежных знаков крупного достоинства на мелкие</t>
  </si>
  <si>
    <t>Обмен наличных денег в национальной валюте</t>
  </si>
  <si>
    <t>1. Обмен ветхих наличных денег в нацвалюте на годные:</t>
  </si>
  <si>
    <t>330_03</t>
  </si>
  <si>
    <t>а) обмен ветхих денежных знаков на годные - в момент предъявления</t>
  </si>
  <si>
    <t>б) принятие 1 ед. ветхого денежного знака на проведение экспертизы</t>
  </si>
  <si>
    <t>Подлежит изъятию с составлением акта</t>
  </si>
  <si>
    <t>4 - РАСЧЕТНЫЕ ОПЕРАЦИИ</t>
  </si>
  <si>
    <t>Расчеты - Платежные поручения</t>
  </si>
  <si>
    <t>1. Проведение платежей Клиентов в пределах страны (РТ):</t>
  </si>
  <si>
    <t>410_03</t>
  </si>
  <si>
    <t>а) внутрисистемных платежи предоставленные на бумажном носителе</t>
  </si>
  <si>
    <t>б) внутрисистемных платежи полученные по системе Клиент-Банк</t>
  </si>
  <si>
    <t>410_06</t>
  </si>
  <si>
    <t xml:space="preserve">               - в ЕВРО (код 978)</t>
  </si>
  <si>
    <t xml:space="preserve">               - в долларах США (код 840)</t>
  </si>
  <si>
    <t>эквивалент 50 долларов США по учетному курсу НБТ на день совершения операции</t>
  </si>
  <si>
    <t xml:space="preserve">               - в российских рублях (код 810) и других валютах</t>
  </si>
  <si>
    <t>эквивалент 20 долларов США по учетному курсу НБТ на день совершения операции</t>
  </si>
  <si>
    <t xml:space="preserve">               - по платежам в ЕВРО (код 978)</t>
  </si>
  <si>
    <t xml:space="preserve">               - по платежам в долларах США (код 840)</t>
  </si>
  <si>
    <t xml:space="preserve">               - по платежам в российских рублях (код 810) и других валютах</t>
  </si>
  <si>
    <t>2,0 сомони</t>
  </si>
  <si>
    <t xml:space="preserve">               - по платежам в сомони (код 972)</t>
  </si>
  <si>
    <t>з) Предоставление копии сообщения о проведенном платеже
    в формате SWIFT или TELEX по запросу Клиента:</t>
  </si>
  <si>
    <t>Расчеты - Расчетные чеки ОАО "Агроинвестбанк"</t>
  </si>
  <si>
    <t>а) оплата расчетных чеков Банка внутри системны АИБ</t>
  </si>
  <si>
    <t>б) оплата расчетных чеков Банка в пользу клиентов других Банков</t>
  </si>
  <si>
    <t>Расчеты - Аккредитивы на завоз (от имени клиентов банка)</t>
  </si>
  <si>
    <t>1. Проведение платежей Клиентов посредством аккредитивов на импорт:</t>
  </si>
  <si>
    <t>412_03</t>
  </si>
  <si>
    <t>а) направление сообщения в формате SWIFT в рамках документарных
    операций, проводимых по запросу Клиента</t>
  </si>
  <si>
    <t>б) выпуск импортных аккредитивов по поручению клиентов Банка:</t>
  </si>
  <si>
    <t xml:space="preserve">               - за выпуск аккредитива с предоставлением денежного
                  покрытия, включая плату за отправляемое сообщение
                  в формате SWIFT</t>
  </si>
  <si>
    <t xml:space="preserve">               - за выпуск аккредитива без предоставления денежного
                  покрытия, включая плату за отправляемое сообщение в 
                  формате SWIFT</t>
  </si>
  <si>
    <t xml:space="preserve">               - за предварительное авизование аккредитива</t>
  </si>
  <si>
    <t xml:space="preserve">               - за внесение изменений в условия аккредитива
                  (за каждый пакет изменений)</t>
  </si>
  <si>
    <t xml:space="preserve">               - за проверку документов по аккредитиву</t>
  </si>
  <si>
    <t>(min 300 сомони
max 700 сомони)</t>
  </si>
  <si>
    <t xml:space="preserve">               - за выявленные Банком расхождения в документах</t>
  </si>
  <si>
    <t xml:space="preserve">               - за отсылку пакета отгрузочных документов</t>
  </si>
  <si>
    <t xml:space="preserve">               - за аннулирование аккредитива до истечения срока действия</t>
  </si>
  <si>
    <t>2. Проведение платежей Клиентов посредством местных аккредитивов:</t>
  </si>
  <si>
    <t>412_06</t>
  </si>
  <si>
    <t>а) выпуск местных аккредитивов с покрытием за счет Клиента</t>
  </si>
  <si>
    <t>б) выпуск местных аккредитивов с покрытием за счет Банка</t>
  </si>
  <si>
    <t>в) обслуживание выпущенного местного аккредитива</t>
  </si>
  <si>
    <t>5 % годовых</t>
  </si>
  <si>
    <t>г) принятие местного аккредитива, выпущенного другим банком</t>
  </si>
  <si>
    <t>д) обслуживание принятого местного аккредитива</t>
  </si>
  <si>
    <t>Расчеты - Пластиковые карты</t>
  </si>
  <si>
    <t>2. Изготовление пластиковой карты и PIN-конверта к нему:</t>
  </si>
  <si>
    <t>а) по зарплатным проектам, сроком действия карты 1 или 2 года</t>
  </si>
  <si>
    <t>3. Предоставление услуги по экстренному выпуску пластиковой карты
    (в течение текущего операционного дня - без учета времени доставки
    в региональное операцонное подразделение Банка) - доплата:</t>
  </si>
  <si>
    <t>413_19</t>
  </si>
  <si>
    <t>413_22</t>
  </si>
  <si>
    <t>413_25</t>
  </si>
  <si>
    <t xml:space="preserve">а) получение наличных денег: </t>
  </si>
  <si>
    <t>б) оплата товаров и услуг</t>
  </si>
  <si>
    <t>413_28</t>
  </si>
  <si>
    <t>а) получение наличных денег :</t>
  </si>
  <si>
    <t>1,5 % от суммы</t>
  </si>
  <si>
    <t>1,8 % от суммы</t>
  </si>
  <si>
    <t>см. подраздел 410</t>
  </si>
  <si>
    <t>413_31</t>
  </si>
  <si>
    <t>1,0 % от суммы дополнительно устанавливаемого дневного лимита</t>
  </si>
  <si>
    <t>Расчеты - Инкассовые поручения для оплаты со счета клиента</t>
  </si>
  <si>
    <t xml:space="preserve">1. Исполнение предъявленного к счету Клиента местного инкассового 
    поручения: </t>
  </si>
  <si>
    <t>414_03</t>
  </si>
  <si>
    <t>а) оплачиваемого в безакцептном порядке одним платежом</t>
  </si>
  <si>
    <t>б) оплачиваемого в безакцептном порядке частичными платежами
    (за каждый платеж)</t>
  </si>
  <si>
    <t>в) оплачиваемого, после получения от Клиента согласия (акцепта)
     на оплату</t>
  </si>
  <si>
    <t>г) возвращаемого без оплаты в виду не получения согласия (акцепта)
    Клиента</t>
  </si>
  <si>
    <t xml:space="preserve">2. Исполнение импортных инкассо: </t>
  </si>
  <si>
    <t>а) за прием на инкассо платежных документов для передачи их Клиенту
    против акцепта/платежа</t>
  </si>
  <si>
    <t>0,25 % от суммы</t>
  </si>
  <si>
    <t>(min 90 сомони
max 900 сомони)</t>
  </si>
  <si>
    <t>б) за подготовку и/или передачу пакета отгрузочных документов</t>
  </si>
  <si>
    <t>в) за возврат неоплаченных документов без опротестования векселя</t>
  </si>
  <si>
    <t>60 сомони +</t>
  </si>
  <si>
    <t>почтовые расходы</t>
  </si>
  <si>
    <t>г) за возврат неоплаченных документов с опротестованием векселя</t>
  </si>
  <si>
    <t>90 сомони +</t>
  </si>
  <si>
    <t>почтовые и юридические расходы</t>
  </si>
  <si>
    <t>д) за авизование изменений условий инкассовго поручения (за каждое 
    изменение)</t>
  </si>
  <si>
    <t>е) за платеж по инкассо</t>
  </si>
  <si>
    <t xml:space="preserve">3. Получение Банком комиссионных доходов за услуги по приему к 
    исполнению экспортных инкассо: </t>
  </si>
  <si>
    <t>а) за прием на инкассо платежных документов</t>
  </si>
  <si>
    <t>б) за изменение условий инкассового поручения</t>
  </si>
  <si>
    <t>в) за обработку и отсылку пакета отгрузочных документов</t>
  </si>
  <si>
    <t>Расчеты - Расчетные чеки других банков</t>
  </si>
  <si>
    <t>1. Отправка в банк-плательщика описи чеков с расчетными чеками других 
    банков и зачисления причитающейся по платежному документу суммы
    на счет Клиента (за каждую опись)</t>
  </si>
  <si>
    <t>421_03</t>
  </si>
  <si>
    <t>Расчеты - Аккредитивы на поставку (в пользу клиентов банка)</t>
  </si>
  <si>
    <t>1. Проведение платежей Клиентов посредством экспортных аккредитивов:</t>
  </si>
  <si>
    <t>422_03</t>
  </si>
  <si>
    <t>б) выпуск экспортных аккредитивов по поручению клиентов Банка:</t>
  </si>
  <si>
    <t xml:space="preserve">               - авизование аккредитива бенефициару</t>
  </si>
  <si>
    <t xml:space="preserve">               - добавление подтверждения к аккредитиву с предоставлением 
                 денежного покрытия</t>
  </si>
  <si>
    <t>min 250 сомони</t>
  </si>
  <si>
    <t xml:space="preserve">               - добавление подтверждения к аккредитиву без предостав-
                 ления денежного покрытия</t>
  </si>
  <si>
    <t xml:space="preserve">               - авизование изменений аккредитива бенефициару</t>
  </si>
  <si>
    <t xml:space="preserve">               - проверка документов по аккредитиву</t>
  </si>
  <si>
    <t xml:space="preserve">               - выявление Банком расхождения в документах</t>
  </si>
  <si>
    <t xml:space="preserve">               - отсылка пакета отгрузочных документов</t>
  </si>
  <si>
    <t xml:space="preserve">               - аннулирование аккредитива до истечения срока его действия</t>
  </si>
  <si>
    <t>422_06</t>
  </si>
  <si>
    <t xml:space="preserve">               - согласование условий местного аккредитива на поставку</t>
  </si>
  <si>
    <t>Расчеты - Инкассовые поручения клиентов банка</t>
  </si>
  <si>
    <t>1. Отправка в банк-плательщика местного инкассового поручения Клиента
    для принятия к исполнению</t>
  </si>
  <si>
    <t>424_03</t>
  </si>
  <si>
    <t>5 - ПЕРЕВОДНЫЕ ОПЕРАЦИИ</t>
  </si>
  <si>
    <t>Отправка платежа - Банки-корреспонденты</t>
  </si>
  <si>
    <t>1. Отправка денежного перевода без открытия счета переводоотправителю</t>
  </si>
  <si>
    <t>500_04</t>
  </si>
  <si>
    <t>по договору с банком- партнером</t>
  </si>
  <si>
    <t>2. Выдачу дубликата платежного документа или справки о переводе (1 шт.)</t>
  </si>
  <si>
    <t>500_07</t>
  </si>
  <si>
    <t>Отправка платежа - "Контакт"</t>
  </si>
  <si>
    <t>501_04</t>
  </si>
  <si>
    <t>501_07</t>
  </si>
  <si>
    <t>Отправка платежа - "Анелик"</t>
  </si>
  <si>
    <t>502_04</t>
  </si>
  <si>
    <t>502_07</t>
  </si>
  <si>
    <t>Отправка платежа - "Вестерн Юнион"</t>
  </si>
  <si>
    <t>503_04</t>
  </si>
  <si>
    <t>503_07</t>
  </si>
  <si>
    <t>Отправка платежа - "Юнистрим"</t>
  </si>
  <si>
    <t>504_04</t>
  </si>
  <si>
    <t>504_07</t>
  </si>
  <si>
    <t>Отправка платежа - "Быстрая почта"</t>
  </si>
  <si>
    <t>505_04</t>
  </si>
  <si>
    <t>505_07</t>
  </si>
  <si>
    <t>Отправка платежа - "Мигом"</t>
  </si>
  <si>
    <t>506_04</t>
  </si>
  <si>
    <t>506_07</t>
  </si>
  <si>
    <t>Отправка платежа - "Близко"</t>
  </si>
  <si>
    <t>507_04</t>
  </si>
  <si>
    <t>507_07</t>
  </si>
  <si>
    <t>Отправка платежа - "Интерэкспресс"</t>
  </si>
  <si>
    <t>508_04</t>
  </si>
  <si>
    <t>508_07</t>
  </si>
  <si>
    <t>Отправка платежа - "Лидер"</t>
  </si>
  <si>
    <t>509_04</t>
  </si>
  <si>
    <t>509_07</t>
  </si>
  <si>
    <t>Отправка платежа - "Золотая корона"</t>
  </si>
  <si>
    <t>510_04</t>
  </si>
  <si>
    <t>510_07</t>
  </si>
  <si>
    <t>Отправка платежа - "Приват Манни"</t>
  </si>
  <si>
    <t>511_04</t>
  </si>
  <si>
    <t>511_07</t>
  </si>
  <si>
    <t>Отправка платежа - "Аллюр"</t>
  </si>
  <si>
    <t>512_04</t>
  </si>
  <si>
    <t>512_07</t>
  </si>
  <si>
    <t>Отправка платежа - "Живые деньги"</t>
  </si>
  <si>
    <t>513_04</t>
  </si>
  <si>
    <t>513_07</t>
  </si>
  <si>
    <t>Отправка платежа - "Маниграмм"</t>
  </si>
  <si>
    <t>514_04</t>
  </si>
  <si>
    <t>514_07</t>
  </si>
  <si>
    <t>Отправка платежа - "Аверс"</t>
  </si>
  <si>
    <t>515_04</t>
  </si>
  <si>
    <t>515_07</t>
  </si>
  <si>
    <t>Отправка платежа - "Денежные переводы внутри Республики Таджикистан"</t>
  </si>
  <si>
    <t>540_04</t>
  </si>
  <si>
    <t>540_07</t>
  </si>
  <si>
    <t>Выплата платежа - Банки-корреспонденты</t>
  </si>
  <si>
    <t>1. Выплата денежного перевода без открытия счета переводополучателю</t>
  </si>
  <si>
    <t>520_04</t>
  </si>
  <si>
    <t>520_05</t>
  </si>
  <si>
    <t>Выплата платежа - "Контакт"</t>
  </si>
  <si>
    <t>521_03</t>
  </si>
  <si>
    <t>521_06</t>
  </si>
  <si>
    <t>Выплата платежа - "Анелик"</t>
  </si>
  <si>
    <t>522_03</t>
  </si>
  <si>
    <t>522_06</t>
  </si>
  <si>
    <t>Выплата платежа - "Вестерн Юнион"</t>
  </si>
  <si>
    <t>523_04</t>
  </si>
  <si>
    <t>523_05</t>
  </si>
  <si>
    <t>Выплата платежа - "Юнистрим"</t>
  </si>
  <si>
    <t>524_04</t>
  </si>
  <si>
    <t>524_05</t>
  </si>
  <si>
    <t>Выплата платежа - "Быстрая почта"</t>
  </si>
  <si>
    <t>525_04</t>
  </si>
  <si>
    <t>525_05</t>
  </si>
  <si>
    <t>Выплата платежа - "Мигом"</t>
  </si>
  <si>
    <t>526_04</t>
  </si>
  <si>
    <t>526_05</t>
  </si>
  <si>
    <t>Выплата платежа - "Близко"</t>
  </si>
  <si>
    <t>527_04</t>
  </si>
  <si>
    <t>527_05</t>
  </si>
  <si>
    <t>Выплата платежа - "Интерэкспресс"</t>
  </si>
  <si>
    <t>528_04</t>
  </si>
  <si>
    <t>528_05</t>
  </si>
  <si>
    <t>Выплата платежа - "Лидер"</t>
  </si>
  <si>
    <t>529_04</t>
  </si>
  <si>
    <t>529_05</t>
  </si>
  <si>
    <t>Выплата платежа - "Золотая корона"</t>
  </si>
  <si>
    <t>530_04</t>
  </si>
  <si>
    <t>530_05</t>
  </si>
  <si>
    <t>Выплата платежа - "Приват Манни"</t>
  </si>
  <si>
    <t>531_04</t>
  </si>
  <si>
    <t>531_05</t>
  </si>
  <si>
    <t>Выплата платежа - "Аллюр"</t>
  </si>
  <si>
    <t>532_04</t>
  </si>
  <si>
    <t>532_05</t>
  </si>
  <si>
    <t>Выплата платежа - "Живые деньги"</t>
  </si>
  <si>
    <t>533_04</t>
  </si>
  <si>
    <t>533_05</t>
  </si>
  <si>
    <t>Выплата платежа - "Маниграмм"</t>
  </si>
  <si>
    <t>534_04</t>
  </si>
  <si>
    <t>534_05</t>
  </si>
  <si>
    <t>535_04</t>
  </si>
  <si>
    <t>535_05</t>
  </si>
  <si>
    <t>Выплата платежа - "Денежные переводы внутри Республики Таджикистан"</t>
  </si>
  <si>
    <t>590_04</t>
  </si>
  <si>
    <t>590_05</t>
  </si>
  <si>
    <t>6 - ВАЛЮТНО-ОБМЕННЫЕ ОПЕРАЦИИ</t>
  </si>
  <si>
    <t>Обмен нацвалюты на инвалюту (для клиентов банка)</t>
  </si>
  <si>
    <t>1. Операции с клиентами банка в долларах США</t>
  </si>
  <si>
    <t>600_05</t>
  </si>
  <si>
    <t>2. Операции с клиентами банка в Евро</t>
  </si>
  <si>
    <t>600_11</t>
  </si>
  <si>
    <t>3. Операции с клиентами банка в российских рублях и других валютах</t>
  </si>
  <si>
    <t>600_17</t>
  </si>
  <si>
    <t>Т  А Р  И  Ф  Ы</t>
  </si>
  <si>
    <t>НА ОКАЗЫВАЕМЫЕ   АГРОИНВЕСТБАНКОМ</t>
  </si>
  <si>
    <t>УСЛУГИ   КЛИЕНТАМ</t>
  </si>
  <si>
    <t>Наименование услуг</t>
  </si>
  <si>
    <t>Амонатбанк</t>
  </si>
  <si>
    <t>Ориёнбанк         ( кроме операций по пластиковым картам для физич.лиц) расчитана без учета налогов</t>
  </si>
  <si>
    <t>Точиксодиротбонк (с учетом НДС)</t>
  </si>
  <si>
    <t>Эсхата</t>
  </si>
  <si>
    <t>Бонки Рушди Точикистон</t>
  </si>
  <si>
    <t>ЗАО ТАКПБРР "Таджпромбанк"(без учета НДС)</t>
  </si>
  <si>
    <t>О п е р а ц и и    п о    с ч е т а м</t>
  </si>
  <si>
    <t xml:space="preserve">1. Открытие  текущих и депозитных  счетов  в национальной и иностранной валютах: </t>
  </si>
  <si>
    <t xml:space="preserve"> - физическим  лицам </t>
  </si>
  <si>
    <t>бесплатно</t>
  </si>
  <si>
    <t>25 сомони в нац. вал. 36 сом.в ин вал(0-сберег.деп.)</t>
  </si>
  <si>
    <t>15$ -востребование в нац. вал.</t>
  </si>
  <si>
    <t xml:space="preserve"> - юридическим  лицам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</si>
  <si>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25,83 сомони                      </t>
  </si>
  <si>
    <t>33 сомони                         другим иногородным                50 сомони</t>
  </si>
  <si>
    <t>25 сомони в нац.вал. 90 сомони в ин.вал.</t>
  </si>
  <si>
    <t>32 сомони</t>
  </si>
  <si>
    <t xml:space="preserve"> 80 сомони- коммерческим  структурам,75$ в ин вал.за каждый последующий 25$</t>
  </si>
  <si>
    <t>40 сомони ( в нац. вал.)</t>
  </si>
  <si>
    <t>10 сомони,40 сомони ЧП без образ.юрид.лиц</t>
  </si>
  <si>
    <t>50$ - отк. вал. сч.</t>
  </si>
  <si>
    <t>(кроме дехканских хозяйств,  частных предпринимателей и организаций инвалидов)</t>
  </si>
  <si>
    <t>(кроме сберег. Депозитов и микрокред. до 3000 сомони и потребительских кредитов</t>
  </si>
  <si>
    <t>(кроме госструктур)</t>
  </si>
  <si>
    <t xml:space="preserve">2. Ведение депозитного счета для физических и юридических лиц  в  национальной и иностранной валютах </t>
  </si>
  <si>
    <t xml:space="preserve">3. Выдача дубликата  документа </t>
  </si>
  <si>
    <t xml:space="preserve">  7,63 сомони</t>
  </si>
  <si>
    <t>1 сомони</t>
  </si>
  <si>
    <t>0.5 сомони (за каждый лист)</t>
  </si>
  <si>
    <t>5 сомони ( за каждый лист)</t>
  </si>
  <si>
    <t>0,5$</t>
  </si>
  <si>
    <t xml:space="preserve">4. Выдача дубликата  выписки  </t>
  </si>
  <si>
    <t xml:space="preserve">  9,94  сомони</t>
  </si>
  <si>
    <t xml:space="preserve">  11  сомони</t>
  </si>
  <si>
    <t>от6 до 10сомони</t>
  </si>
  <si>
    <t>3-6 сомони</t>
  </si>
  <si>
    <t>3 сомони</t>
  </si>
  <si>
    <t>1 сомони за мем.ордер, 10 сомони за период(каждый лист)</t>
  </si>
  <si>
    <t>5. Перевод средств по системе электронных платежей по платежным поручениям  представляемых по  системе "АИБанк-Офис"</t>
  </si>
  <si>
    <t xml:space="preserve">  - межбанковский платеж </t>
  </si>
  <si>
    <t xml:space="preserve"> 1 сомони</t>
  </si>
  <si>
    <t xml:space="preserve">  - внутрисистемный платеж </t>
  </si>
  <si>
    <t>6. Технология Клиент – Банк по системе «АИБанк – Офис :</t>
  </si>
  <si>
    <t xml:space="preserve">  - Программно – аппаратная часть (клиентская часть)</t>
  </si>
  <si>
    <t>100 сомони</t>
  </si>
  <si>
    <t xml:space="preserve"> -  При оплате в рассрочку  на 3 месяца ежемесячно </t>
  </si>
  <si>
    <t>34 сомони</t>
  </si>
  <si>
    <t xml:space="preserve">  - Установка системы у Клиента, обучение персонала Клиента</t>
  </si>
  <si>
    <t xml:space="preserve">  - Просмотр остатков счетов</t>
  </si>
  <si>
    <t xml:space="preserve">  - Получение выписки по счетам (в том числе выписки за период по счетам)</t>
  </si>
  <si>
    <t xml:space="preserve">  - Просмотр истории движения средств по счетам</t>
  </si>
  <si>
    <t xml:space="preserve">  - Повторная Установка системы по вызову клиента</t>
  </si>
  <si>
    <t>45 сомони</t>
  </si>
  <si>
    <t xml:space="preserve">  - Генерация электронной цифровой подписи для клиента (за каждую подпись)</t>
  </si>
  <si>
    <t>40 сомони</t>
  </si>
  <si>
    <t>200 сомони(за каждый ключ)</t>
  </si>
  <si>
    <t xml:space="preserve">  - Повторное обучение по просьбе клиента</t>
  </si>
  <si>
    <t>50 сомони</t>
  </si>
  <si>
    <t>300 сомони</t>
  </si>
  <si>
    <t>7. Оформление и розыск суммы в банке плательщика</t>
  </si>
  <si>
    <t>а) без использования автомобиля</t>
  </si>
  <si>
    <t>7,78 сомони</t>
  </si>
  <si>
    <t>10 сомони</t>
  </si>
  <si>
    <t>19 сомони</t>
  </si>
  <si>
    <t>1 cомони</t>
  </si>
  <si>
    <t>5 сомони</t>
  </si>
  <si>
    <t>1$</t>
  </si>
  <si>
    <t xml:space="preserve">б) с использованием автомобиля </t>
  </si>
  <si>
    <t xml:space="preserve"> 35,28 сомони + расходы на ГСМ</t>
  </si>
  <si>
    <t>1$+ расходы</t>
  </si>
  <si>
    <t xml:space="preserve">8. Выдача лимитированных чековых книжек   </t>
  </si>
  <si>
    <t xml:space="preserve"> 15 сомони</t>
  </si>
  <si>
    <t>25 сомони</t>
  </si>
  <si>
    <t>6 сомони</t>
  </si>
  <si>
    <t>4$</t>
  </si>
  <si>
    <t xml:space="preserve">9. Начисление процентов по расчетным  счетам юридических лиц,  исходя из ежедневного остатка :  </t>
  </si>
  <si>
    <t xml:space="preserve"> а) в сомони </t>
  </si>
  <si>
    <r>
      <t>от 100 000 до 1 000 000</t>
    </r>
    <r>
      <rPr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 xml:space="preserve">сомони </t>
    </r>
    <r>
      <rPr>
        <sz val="16"/>
        <rFont val="Times New Roman"/>
        <family val="1"/>
      </rPr>
      <t xml:space="preserve"> - </t>
    </r>
    <r>
      <rPr>
        <b/>
        <sz val="16"/>
        <rFont val="Times New Roman"/>
        <family val="1"/>
      </rPr>
      <t>0,3%</t>
    </r>
    <r>
      <rPr>
        <sz val="16"/>
        <rFont val="Times New Roman"/>
        <family val="1"/>
      </rPr>
      <t xml:space="preserve"> годовых от суммы</t>
    </r>
  </si>
  <si>
    <r>
      <t>свыше 1 000 000 сомони</t>
    </r>
    <r>
      <rPr>
        <sz val="16"/>
        <rFont val="Times New Roman"/>
        <family val="1"/>
      </rPr>
      <t xml:space="preserve"> - </t>
    </r>
    <r>
      <rPr>
        <b/>
        <sz val="16"/>
        <rFont val="Times New Roman"/>
        <family val="1"/>
      </rPr>
      <t>0,5%</t>
    </r>
    <r>
      <rPr>
        <sz val="16"/>
        <rFont val="Times New Roman"/>
        <family val="1"/>
      </rPr>
      <t xml:space="preserve"> годовых от суммы</t>
    </r>
  </si>
  <si>
    <t xml:space="preserve"> б) в долларах США </t>
  </si>
  <si>
    <r>
      <t>от 100 000 до 500 000 $</t>
    </r>
    <r>
      <rPr>
        <sz val="16"/>
        <rFont val="Times New Roman"/>
        <family val="1"/>
      </rPr>
      <t xml:space="preserve"> - </t>
    </r>
    <r>
      <rPr>
        <b/>
        <sz val="16"/>
        <rFont val="Times New Roman"/>
        <family val="1"/>
      </rPr>
      <t>0,2%</t>
    </r>
    <r>
      <rPr>
        <sz val="16"/>
        <rFont val="Times New Roman"/>
        <family val="1"/>
      </rPr>
      <t xml:space="preserve"> годовых от суммы </t>
    </r>
  </si>
  <si>
    <r>
      <t>свыше 500 000$</t>
    </r>
    <r>
      <rPr>
        <sz val="16"/>
        <rFont val="Times New Roman"/>
        <family val="1"/>
      </rPr>
      <t xml:space="preserve"> - </t>
    </r>
    <r>
      <rPr>
        <b/>
        <sz val="16"/>
        <rFont val="Times New Roman"/>
        <family val="1"/>
      </rPr>
      <t xml:space="preserve">0,3% </t>
    </r>
    <r>
      <rPr>
        <sz val="16"/>
        <rFont val="Times New Roman"/>
        <family val="1"/>
      </rPr>
      <t xml:space="preserve"> годовых от суммы</t>
    </r>
  </si>
  <si>
    <t>10. Оказание консультационных услуг по вопросам совершенствования их финансово-хозяйственной деятельности</t>
  </si>
  <si>
    <t>10,44 сомони</t>
  </si>
  <si>
    <t>14 сомони</t>
  </si>
  <si>
    <t>6 сомони за каждые полные и не полные 30 минут</t>
  </si>
  <si>
    <t>21 сомони</t>
  </si>
  <si>
    <t>К р е д и т о в а н и е</t>
  </si>
  <si>
    <t>11. Разовый комиссионный сбор  (кроме дехканских,  потребительских,  розничных и  ипотечных кредитов)   единовременно, в день открытия счета  по всем видам валют</t>
  </si>
  <si>
    <t xml:space="preserve">а) для   физических и юридических лиц </t>
  </si>
  <si>
    <r>
      <t xml:space="preserve">до 35 000 сомони </t>
    </r>
    <r>
      <rPr>
        <sz val="16"/>
        <rFont val="Times New Roman"/>
        <family val="1"/>
      </rPr>
      <t xml:space="preserve"> или  в эквиваленте ин. валют - </t>
    </r>
    <r>
      <rPr>
        <b/>
        <sz val="16"/>
        <rFont val="Times New Roman"/>
        <family val="1"/>
      </rPr>
      <t>бесплатно</t>
    </r>
  </si>
  <si>
    <r>
      <t>с 35 000 до 150 000</t>
    </r>
    <r>
      <rPr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>сомони</t>
    </r>
    <r>
      <rPr>
        <sz val="16"/>
        <rFont val="Times New Roman"/>
        <family val="1"/>
      </rPr>
      <t xml:space="preserve"> или  в эквиваленте ин. валют - </t>
    </r>
    <r>
      <rPr>
        <b/>
        <sz val="16"/>
        <rFont val="Times New Roman"/>
        <family val="1"/>
      </rPr>
      <t>0,2%  от суммы</t>
    </r>
  </si>
  <si>
    <r>
      <t>свыше 150 000</t>
    </r>
    <r>
      <rPr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>сомони</t>
    </r>
    <r>
      <rPr>
        <sz val="16"/>
        <rFont val="Times New Roman"/>
        <family val="1"/>
      </rPr>
      <t xml:space="preserve"> или  в эквиваленте ин. валют  - </t>
    </r>
    <r>
      <rPr>
        <b/>
        <sz val="16"/>
        <rFont val="Times New Roman"/>
        <family val="1"/>
      </rPr>
      <t>0,1%  от суммы</t>
    </r>
  </si>
  <si>
    <t xml:space="preserve">б) при выдаче кредита по кредитной линии (единовременно) </t>
  </si>
  <si>
    <r>
      <t>до 5 000</t>
    </r>
    <r>
      <rPr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>сомони</t>
    </r>
    <r>
      <rPr>
        <sz val="16"/>
        <rFont val="Times New Roman"/>
        <family val="1"/>
      </rPr>
      <t xml:space="preserve"> или  в эквиваленте ин. валют -</t>
    </r>
    <r>
      <rPr>
        <b/>
        <sz val="16"/>
        <rFont val="Times New Roman"/>
        <family val="1"/>
      </rPr>
      <t xml:space="preserve"> 0,2% от суммы</t>
    </r>
  </si>
  <si>
    <r>
      <t>с 5 000 до 150 000 сомони</t>
    </r>
    <r>
      <rPr>
        <sz val="16"/>
        <rFont val="Times New Roman"/>
        <family val="1"/>
      </rPr>
      <t xml:space="preserve"> или  в эквиваленте ин. валют -</t>
    </r>
    <r>
      <rPr>
        <b/>
        <sz val="16"/>
        <rFont val="Times New Roman"/>
        <family val="1"/>
      </rPr>
      <t xml:space="preserve"> 0,25% от суммы</t>
    </r>
  </si>
  <si>
    <r>
      <t>свыше 150 000</t>
    </r>
    <r>
      <rPr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>сомони</t>
    </r>
    <r>
      <rPr>
        <sz val="16"/>
        <rFont val="Times New Roman"/>
        <family val="1"/>
      </rPr>
      <t xml:space="preserve"> или  в эквиваленте ин. валют  - </t>
    </r>
    <r>
      <rPr>
        <b/>
        <sz val="16"/>
        <rFont val="Times New Roman"/>
        <family val="1"/>
      </rPr>
      <t>0,3%</t>
    </r>
    <r>
      <rPr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>от суммы</t>
    </r>
  </si>
  <si>
    <t xml:space="preserve">12. Ведение ссудных счетов </t>
  </si>
  <si>
    <r>
      <t xml:space="preserve">13. Комиссия за пролонгацию кредита                </t>
    </r>
    <r>
      <rPr>
        <sz val="16"/>
        <rFont val="Times New Roman"/>
        <family val="1"/>
      </rPr>
      <t>(кроме  дехканских, потребительских,  розничных и  ипотечных кредитов)</t>
    </r>
  </si>
  <si>
    <t xml:space="preserve">1% от суммы пролонгации задолженности </t>
  </si>
  <si>
    <t>100 долларов</t>
  </si>
  <si>
    <r>
      <t xml:space="preserve">14. Комиссия  за досрочное частичное погашение кредита по инициативе Заемщика,  в национальной и иностранной валютах, свыше одного месяца до срока погашения </t>
    </r>
    <r>
      <rPr>
        <sz val="16"/>
        <rFont val="Times New Roman"/>
        <family val="1"/>
      </rPr>
      <t>(кроме дехканских,  потребительских,  розничных и  ипотечных кредитов)</t>
    </r>
  </si>
  <si>
    <t>0,3% от суммы досрочного погашения</t>
  </si>
  <si>
    <t xml:space="preserve">15. Комиссия за резервирование суммы кредитного обязательства, которое на определённый момент времени  не было востребовано заёмщиком </t>
  </si>
  <si>
    <t>0,025 % от суммы</t>
  </si>
  <si>
    <t xml:space="preserve"> - по разовому кредиту :</t>
  </si>
  <si>
    <r>
      <t>до 300 000 сомони</t>
    </r>
    <r>
      <rPr>
        <sz val="16"/>
        <rFont val="Times New Roman"/>
        <family val="1"/>
      </rPr>
      <t xml:space="preserve">  или в эквиваленте ин.валют  -  </t>
    </r>
    <r>
      <rPr>
        <b/>
        <sz val="16"/>
        <rFont val="Times New Roman"/>
        <family val="1"/>
      </rPr>
      <t xml:space="preserve">0,1% годовых      </t>
    </r>
    <r>
      <rPr>
        <sz val="16"/>
        <rFont val="Times New Roman"/>
        <family val="1"/>
      </rPr>
      <t xml:space="preserve">                                                           </t>
    </r>
  </si>
  <si>
    <t>размер комиссии рассчитывается исходя из неиспользованной суммы за период с даты заключения Кредитного договора до даты  полного использования денежных средств  по кредиту либо до  последней даты возможного использования денежных средств, предусмотренной Кредитным договором</t>
  </si>
  <si>
    <r>
      <t xml:space="preserve">   </t>
    </r>
    <r>
      <rPr>
        <sz val="16"/>
        <rFont val="Times New Roman"/>
        <family val="1"/>
      </rPr>
      <t xml:space="preserve">                                                           </t>
    </r>
    <r>
      <rPr>
        <b/>
        <sz val="16"/>
        <rFont val="Times New Roman"/>
        <family val="1"/>
      </rPr>
      <t xml:space="preserve">свыше 300 000 сомони </t>
    </r>
    <r>
      <rPr>
        <sz val="16"/>
        <rFont val="Times New Roman"/>
        <family val="1"/>
      </rPr>
      <t xml:space="preserve">или в эквиваленте ин.валют </t>
    </r>
    <r>
      <rPr>
        <b/>
        <sz val="16"/>
        <rFont val="Times New Roman"/>
        <family val="1"/>
      </rPr>
      <t xml:space="preserve"> - 0,2% годовых</t>
    </r>
  </si>
  <si>
    <t xml:space="preserve"> - по кредитной линии "под лимит задолженности":</t>
  </si>
  <si>
    <r>
      <t>до 300 000 сомони</t>
    </r>
    <r>
      <rPr>
        <sz val="16"/>
        <rFont val="Times New Roman"/>
        <family val="1"/>
      </rPr>
      <t xml:space="preserve">  или в эквиваленте ин.валют  -  </t>
    </r>
    <r>
      <rPr>
        <b/>
        <sz val="16"/>
        <rFont val="Times New Roman"/>
        <family val="1"/>
      </rPr>
      <t xml:space="preserve">0,2% годовых      </t>
    </r>
    <r>
      <rPr>
        <sz val="16"/>
        <rFont val="Times New Roman"/>
        <family val="1"/>
      </rPr>
      <t xml:space="preserve">                                                           </t>
    </r>
  </si>
  <si>
    <t xml:space="preserve">размер комиссии рассчитывается с даты заключения кредитного договора исходя из суммы равной разности установленного лимита единовременной задолженности и фактической суммы задолженности на каждую дату в течение срока выдачи  кредита </t>
  </si>
  <si>
    <r>
      <t xml:space="preserve">                                                      </t>
    </r>
    <r>
      <rPr>
        <b/>
        <sz val="16"/>
        <rFont val="Times New Roman"/>
        <family val="1"/>
      </rPr>
      <t>свыше 300 000 сомони</t>
    </r>
    <r>
      <rPr>
        <sz val="16"/>
        <rFont val="Times New Roman"/>
        <family val="1"/>
      </rPr>
      <t xml:space="preserve"> или в эквиваленте ин.валют </t>
    </r>
    <r>
      <rPr>
        <b/>
        <sz val="16"/>
        <rFont val="Times New Roman"/>
        <family val="1"/>
      </rPr>
      <t xml:space="preserve"> - 0,3% годовых</t>
    </r>
  </si>
  <si>
    <t xml:space="preserve">16. Пени за несвоевременное погашения процентов за кредит </t>
  </si>
  <si>
    <t xml:space="preserve">согласно договора </t>
  </si>
  <si>
    <t xml:space="preserve">17. Оказание  помощи по просьбе  клиентов  по оформлению  документов на кредитование: </t>
  </si>
  <si>
    <t>по отдельному соглашению</t>
  </si>
  <si>
    <t xml:space="preserve"> а) на сумму  до 150 000 сомони или в эквиваленте ин.валют </t>
  </si>
  <si>
    <t>20,40 сомони</t>
  </si>
  <si>
    <t>13 сомони</t>
  </si>
  <si>
    <t>По соглашению</t>
  </si>
  <si>
    <r>
      <t>б)  свыше 150 000 сомони или в эквиваленте ин.валют</t>
    </r>
    <r>
      <rPr>
        <sz val="16"/>
        <rFont val="Times New Roman"/>
        <family val="1"/>
      </rPr>
      <t xml:space="preserve">  (кроме дехканских, потребительских,  розничных и  ипотечных кредитов)</t>
    </r>
  </si>
  <si>
    <t xml:space="preserve"> 91,93 сомони</t>
  </si>
  <si>
    <t>18. Оформление документов залога имущества  от суммы  кредита</t>
  </si>
  <si>
    <r>
      <t xml:space="preserve"> </t>
    </r>
    <r>
      <rPr>
        <b/>
        <sz val="16"/>
        <rFont val="Times New Roman"/>
        <family val="1"/>
      </rPr>
      <t xml:space="preserve">от 35 000  до 175 000 сомони </t>
    </r>
    <r>
      <rPr>
        <sz val="16"/>
        <rFont val="Times New Roman"/>
        <family val="1"/>
      </rPr>
      <t xml:space="preserve"> -  или в эквиваленте ин.валют  - </t>
    </r>
    <r>
      <rPr>
        <b/>
        <sz val="16"/>
        <rFont val="Times New Roman"/>
        <family val="1"/>
      </rPr>
      <t>30 сомони</t>
    </r>
  </si>
  <si>
    <t>24 сомони ( без учета ГСМ)</t>
  </si>
  <si>
    <r>
      <t xml:space="preserve"> </t>
    </r>
    <r>
      <rPr>
        <b/>
        <sz val="16"/>
        <rFont val="Times New Roman"/>
        <family val="1"/>
      </rPr>
      <t xml:space="preserve">от 175 000 до 350 000 сомони </t>
    </r>
    <r>
      <rPr>
        <sz val="16"/>
        <rFont val="Times New Roman"/>
        <family val="1"/>
      </rPr>
      <t xml:space="preserve"> -  или в эквиваленте ин.валют  - </t>
    </r>
    <r>
      <rPr>
        <b/>
        <sz val="16"/>
        <rFont val="Times New Roman"/>
        <family val="1"/>
      </rPr>
      <t>60 сомони</t>
    </r>
  </si>
  <si>
    <r>
      <t xml:space="preserve">свыше 350 000 сомони </t>
    </r>
    <r>
      <rPr>
        <sz val="16"/>
        <rFont val="Times New Roman"/>
        <family val="1"/>
      </rPr>
      <t xml:space="preserve"> -  или в эквиваленте ин.валют  -         </t>
    </r>
    <r>
      <rPr>
        <b/>
        <sz val="16"/>
        <rFont val="Times New Roman"/>
        <family val="1"/>
      </rPr>
      <t>100 сомони</t>
    </r>
  </si>
  <si>
    <t>19. Изменение условий кредитного договора и договора залога имущества</t>
  </si>
  <si>
    <r>
      <t xml:space="preserve"> </t>
    </r>
    <r>
      <rPr>
        <b/>
        <sz val="16"/>
        <rFont val="Times New Roman"/>
        <family val="1"/>
      </rPr>
      <t xml:space="preserve">от 35 000  до 175 000 сомони </t>
    </r>
    <r>
      <rPr>
        <sz val="16"/>
        <rFont val="Times New Roman"/>
        <family val="1"/>
      </rPr>
      <t xml:space="preserve"> -  или в эквиваленте ин.валют  </t>
    </r>
    <r>
      <rPr>
        <b/>
        <sz val="16"/>
        <rFont val="Times New Roman"/>
        <family val="1"/>
      </rPr>
      <t>- 15 сомони</t>
    </r>
  </si>
  <si>
    <r>
      <t xml:space="preserve"> </t>
    </r>
    <r>
      <rPr>
        <b/>
        <sz val="16"/>
        <rFont val="Times New Roman"/>
        <family val="1"/>
      </rPr>
      <t xml:space="preserve">от 175 000  до 350 000 сомони </t>
    </r>
    <r>
      <rPr>
        <sz val="16"/>
        <rFont val="Times New Roman"/>
        <family val="1"/>
      </rPr>
      <t xml:space="preserve"> -  или в эквиваленте ин.валют  -</t>
    </r>
    <r>
      <rPr>
        <b/>
        <sz val="16"/>
        <rFont val="Times New Roman"/>
        <family val="1"/>
      </rPr>
      <t xml:space="preserve"> 30 сомони</t>
    </r>
  </si>
  <si>
    <r>
      <t xml:space="preserve">свыше 350 000 сомони </t>
    </r>
    <r>
      <rPr>
        <sz val="16"/>
        <rFont val="Times New Roman"/>
        <family val="1"/>
      </rPr>
      <t xml:space="preserve"> -  или в эквиваленте ин.валют  - </t>
    </r>
    <r>
      <rPr>
        <b/>
        <sz val="16"/>
        <rFont val="Times New Roman"/>
        <family val="1"/>
      </rPr>
      <t>50 сомони</t>
    </r>
  </si>
  <si>
    <t xml:space="preserve">20. Оказание брокерских услуг на рынке ценных бумаг </t>
  </si>
  <si>
    <t>0,5% от суммы сделки</t>
  </si>
  <si>
    <t>6 сомони/час брок.деятельности</t>
  </si>
  <si>
    <t>по договоренности</t>
  </si>
  <si>
    <t xml:space="preserve">В и д ы        г а р а н т и и </t>
  </si>
  <si>
    <t>21.   Гарантия для участие в тендере</t>
  </si>
  <si>
    <t>0,3 % от суммы гарантии</t>
  </si>
  <si>
    <t>0.1% от суммы</t>
  </si>
  <si>
    <t>По договору</t>
  </si>
  <si>
    <t>22. Гарантийное письмо  под строительство объекта</t>
  </si>
  <si>
    <t>0,5 % от суммы гарантии</t>
  </si>
  <si>
    <t xml:space="preserve">23. Гарантийное письмо под выполнение  контракта </t>
  </si>
  <si>
    <t>24. Гарантийное письмо под  возврат авансового платежа</t>
  </si>
  <si>
    <t>0,5% от суммы гарантии</t>
  </si>
  <si>
    <t>05%от суммы         ( мин.100$ мах.3000$)</t>
  </si>
  <si>
    <t>0.2%( мин.300 сомони</t>
  </si>
  <si>
    <t xml:space="preserve">25. Гарантийное письмо под гарантию платежа </t>
  </si>
  <si>
    <t>03%от суммы         ( мин.50$ мах.1500$)</t>
  </si>
  <si>
    <t xml:space="preserve">26. Гарантийное письмо под возврат кредита </t>
  </si>
  <si>
    <t xml:space="preserve">1% от суммы гарантии </t>
  </si>
  <si>
    <t>1 % от суммы гарантии</t>
  </si>
  <si>
    <t>1%от суммы         ( мин.150$ мах.5000$)</t>
  </si>
  <si>
    <t>27.  Изменения условия гарантии</t>
  </si>
  <si>
    <t>70 долларов</t>
  </si>
  <si>
    <t>0.1%( мин.300 сомони</t>
  </si>
  <si>
    <t>до 0,1% (мин.-200 сомони)</t>
  </si>
  <si>
    <t>а) для участие в тендере</t>
  </si>
  <si>
    <t>0,2 % от суммы гарантии</t>
  </si>
  <si>
    <t>02%от суммы         ( мин.50$ мах500$)</t>
  </si>
  <si>
    <t xml:space="preserve">б) под строительство объекта </t>
  </si>
  <si>
    <t>в) под выполнение контракта</t>
  </si>
  <si>
    <t xml:space="preserve">                                                       </t>
  </si>
  <si>
    <t xml:space="preserve">г) под возврат авансового платежа </t>
  </si>
  <si>
    <t>б) под строительство объекта</t>
  </si>
  <si>
    <t xml:space="preserve">в) под выполнение контракта </t>
  </si>
  <si>
    <t xml:space="preserve">г) под возврата авансового платежа </t>
  </si>
  <si>
    <t xml:space="preserve">д) под гарантию платежа </t>
  </si>
  <si>
    <t>30$</t>
  </si>
  <si>
    <t xml:space="preserve">е)  под возврат кредита </t>
  </si>
  <si>
    <t>28. Авизование гарантии</t>
  </si>
  <si>
    <t xml:space="preserve"> 9,75 сомони</t>
  </si>
  <si>
    <t>12 cомони</t>
  </si>
  <si>
    <t>9,83 сомони</t>
  </si>
  <si>
    <t>1% от суммы</t>
  </si>
  <si>
    <t>0.1%( мин.150 сомони</t>
  </si>
  <si>
    <t>до 0,1% (мин.-100 сомони)авизование и проверка условий гарантий</t>
  </si>
  <si>
    <t>29. Отправка сообщений  по  выдаче и подтверждении гарантий  по СВИФТу</t>
  </si>
  <si>
    <t xml:space="preserve"> - в долларах США</t>
  </si>
  <si>
    <r>
      <t>30$</t>
    </r>
    <r>
      <rPr>
        <sz val="16"/>
        <color indexed="8"/>
        <rFont val="Times New Roman"/>
        <family val="1"/>
      </rPr>
      <t xml:space="preserve">  - по учетному курсу НБТ на день совершения операции</t>
    </r>
  </si>
  <si>
    <t xml:space="preserve"> - в ЕВРО</t>
  </si>
  <si>
    <r>
      <t>30  ЕВРО</t>
    </r>
    <r>
      <rPr>
        <sz val="16"/>
        <color indexed="8"/>
        <rFont val="Times New Roman"/>
        <family val="1"/>
      </rPr>
      <t>- по учетному курсу НБТ на день совершения операции</t>
    </r>
  </si>
  <si>
    <t xml:space="preserve"> - в российских рублях                                                                                                                                         </t>
  </si>
  <si>
    <t>Услуги  клиентам  по сейфовым  операциям  за  сутки</t>
  </si>
  <si>
    <t>за месяц</t>
  </si>
  <si>
    <t>за  месяц</t>
  </si>
  <si>
    <t xml:space="preserve"> 30. Сейф Тип А</t>
  </si>
  <si>
    <t>0,46 сомони</t>
  </si>
  <si>
    <t>размер 32 см х 7,5 см</t>
  </si>
  <si>
    <t>15 сомони(в месяц)</t>
  </si>
  <si>
    <t xml:space="preserve"> 31. Сейф Тип В</t>
  </si>
  <si>
    <t xml:space="preserve"> 0,49 сомони</t>
  </si>
  <si>
    <t xml:space="preserve">размер 32 см х 10 см </t>
  </si>
  <si>
    <t>9,60 сомони</t>
  </si>
  <si>
    <t>17 сомони</t>
  </si>
  <si>
    <t xml:space="preserve">32. Сейф Тип С </t>
  </si>
  <si>
    <t xml:space="preserve"> 0,53 сомони</t>
  </si>
  <si>
    <t>14,40 сомони</t>
  </si>
  <si>
    <t>размер 32 см х 15 см</t>
  </si>
  <si>
    <t>15 сомони</t>
  </si>
  <si>
    <t>20 сомони</t>
  </si>
  <si>
    <t>48 сомони( 8*26*60)</t>
  </si>
  <si>
    <t>33. Сейф  Тип Д</t>
  </si>
  <si>
    <t xml:space="preserve"> 0,56 сомони</t>
  </si>
  <si>
    <t xml:space="preserve"> 0,60 сомони</t>
  </si>
  <si>
    <t>размер 32 см х 25 см</t>
  </si>
  <si>
    <t>18 сомони</t>
  </si>
  <si>
    <t>54 сомони (13*26*60)</t>
  </si>
  <si>
    <t>34. Сейф Тип  Е</t>
  </si>
  <si>
    <t>размер 32 см х 30 см</t>
  </si>
  <si>
    <t>21,60 сомони</t>
  </si>
  <si>
    <t>23 сомони</t>
  </si>
  <si>
    <t>72 сомони (26*26*60)</t>
  </si>
  <si>
    <t xml:space="preserve">Операции с наличными денежными средствами </t>
  </si>
  <si>
    <t>35.  Выдача наличных средств в национальной и в иностранной валюте с депозитного счета в случае взноса  депозита в наличной форме (срочные и сберегательные)</t>
  </si>
  <si>
    <t xml:space="preserve">бесплатно </t>
  </si>
  <si>
    <t xml:space="preserve">Кассовое обслуживание в национальной валюте </t>
  </si>
  <si>
    <t xml:space="preserve">36. Выдача наличных денежных  средств со счетов клиентов </t>
  </si>
  <si>
    <t xml:space="preserve">от 0,3% до 1% </t>
  </si>
  <si>
    <t>0,5 % от суммы</t>
  </si>
  <si>
    <t>0,5% до 3% от суммы</t>
  </si>
  <si>
    <t>0.3% от суммы</t>
  </si>
  <si>
    <t>до 0,8%( в настоящее время 0,5% от суммы</t>
  </si>
  <si>
    <t>3%-з/п,4 % хоз.нужды</t>
  </si>
  <si>
    <t xml:space="preserve">(от получаемой суммы наличных средств в зависимости от вида вклада и платежеспособности клиента) </t>
  </si>
  <si>
    <t>( кроме бюджетных организаций,суммы для оплаты алиментов ,компенсаций,помощи и пенсий)</t>
  </si>
  <si>
    <t xml:space="preserve">37. Выдача наличных средств  по кредитам в национальной валюте </t>
  </si>
  <si>
    <r>
      <t>0,3%</t>
    </r>
    <r>
      <rPr>
        <sz val="16"/>
        <rFont val="Times New Roman"/>
        <family val="1"/>
      </rPr>
      <t xml:space="preserve"> от суммы полученного кредита </t>
    </r>
  </si>
  <si>
    <t>0,1%-0,5% от суммы( кроме потребительских кредито)</t>
  </si>
  <si>
    <t>1,50%-юр.лиц/сел.хоз.                  0,30%-экспресс кредит.</t>
  </si>
  <si>
    <t xml:space="preserve">38. Выдача наличных средств  по предэкспортному финансированию  хлопка  </t>
  </si>
  <si>
    <r>
      <t>0,4%</t>
    </r>
    <r>
      <rPr>
        <sz val="16"/>
        <rFont val="Times New Roman"/>
        <family val="1"/>
      </rPr>
      <t xml:space="preserve"> от получаемой суммы</t>
    </r>
  </si>
  <si>
    <t>30 сомони</t>
  </si>
  <si>
    <t>Кассовое обслуживание в иностранной валюте</t>
  </si>
  <si>
    <t xml:space="preserve">39. Выдача наличных денежных  средств со счетов клиентов </t>
  </si>
  <si>
    <t xml:space="preserve">от 0,5% до 2% </t>
  </si>
  <si>
    <t>от 1% до2% от суммы</t>
  </si>
  <si>
    <t>2% от суммы</t>
  </si>
  <si>
    <t>1.5% от суммы</t>
  </si>
  <si>
    <t>до 1%( в приделах внесенной суммы комиссия не взимается)</t>
  </si>
  <si>
    <t xml:space="preserve">40. Выдача наличных средств  по кредитам в иностранной  валюте </t>
  </si>
  <si>
    <r>
      <t>0,5%</t>
    </r>
    <r>
      <rPr>
        <sz val="16"/>
        <rFont val="Times New Roman"/>
        <family val="1"/>
      </rPr>
      <t xml:space="preserve"> от суммы полученного кредита </t>
    </r>
  </si>
  <si>
    <t>1,50%-юр.лиц/сел.хоз.0,30;-экспресс кредит.</t>
  </si>
  <si>
    <t>41. Выдача наличных средств в иностранной валюте с депозитного  счета при поступлении средств с иностранных  банков из-за пределов  РТ  (срочные и сберегательные)</t>
  </si>
  <si>
    <r>
      <t>1%</t>
    </r>
    <r>
      <rPr>
        <sz val="16"/>
        <rFont val="Times New Roman"/>
        <family val="1"/>
      </rPr>
      <t xml:space="preserve"> от получаемой суммы  наличных средств </t>
    </r>
  </si>
  <si>
    <t>2,5% ( cо сч. клиентов имеющее безналичной форме)</t>
  </si>
  <si>
    <t>42. Кассовое обслуживание дорожных чеков  (AMERICAN EXPRESS TRAVELERS CHEQUE)</t>
  </si>
  <si>
    <r>
      <t xml:space="preserve"> 2% </t>
    </r>
    <r>
      <rPr>
        <sz val="16"/>
        <rFont val="Times New Roman"/>
        <family val="1"/>
      </rPr>
      <t xml:space="preserve">   от суммы чека</t>
    </r>
  </si>
  <si>
    <t>К   о   н   в   е   р   т   а   ц   и   я</t>
  </si>
  <si>
    <t xml:space="preserve">43. Покупка и продажа наличной  и безналичной иностранной валюты за национальную валюту  </t>
  </si>
  <si>
    <t>Межбанковский валютный рынок по установленному курсу покупки и  продажи на дату совершения сделки</t>
  </si>
  <si>
    <t>По курсу НБТ на дату совершения операции</t>
  </si>
  <si>
    <t>44. Покупка и продажа наличной  и  безналичной иностранной валюты за нац. валюту клиентам банка</t>
  </si>
  <si>
    <t>По курсу покупки и  продажи на дату совершения сделки</t>
  </si>
  <si>
    <t>По договорному курсу с клиентом</t>
  </si>
  <si>
    <t>45. Покупка иностранной валюты за СКВ  клиентам банка</t>
  </si>
  <si>
    <t>Межбанковский валютный рынок Российской федерации по установленному курсу покупки и  продажи на дату совершения сделки + комиссия банка 0,02%</t>
  </si>
  <si>
    <t xml:space="preserve">И н к а с с а ц и я </t>
  </si>
  <si>
    <t>46. Транспортировка наличности и других ценностей по республике, (один рейс):    Душанбе, областные и районные центры республики   (в пределах 15 км и объем средств в пределах 200 000 сомони)*</t>
  </si>
  <si>
    <t xml:space="preserve"> - ознакомление с местонахождением и оформление договора с хозорганом </t>
  </si>
  <si>
    <t>а) для  банков</t>
  </si>
  <si>
    <t>33,62 сомони</t>
  </si>
  <si>
    <t>0,07% от суммы</t>
  </si>
  <si>
    <t>б) для других организаций</t>
  </si>
  <si>
    <t>40,34 сомони</t>
  </si>
  <si>
    <t xml:space="preserve"> - инкассация </t>
  </si>
  <si>
    <t xml:space="preserve"> 31,76 сомони</t>
  </si>
  <si>
    <t>НЕ более 6%от доставляемой суммы</t>
  </si>
  <si>
    <t>Дополнительные условия :</t>
  </si>
  <si>
    <r>
      <t xml:space="preserve">на каждые </t>
    </r>
    <r>
      <rPr>
        <b/>
        <sz val="16"/>
        <rFont val="Times New Roman"/>
        <family val="1"/>
      </rPr>
      <t>20 000 сомони</t>
    </r>
    <r>
      <rPr>
        <sz val="16"/>
        <rFont val="Times New Roman"/>
        <family val="1"/>
      </rPr>
      <t xml:space="preserve"> </t>
    </r>
  </si>
  <si>
    <t xml:space="preserve">дополнительно прибавляется </t>
  </si>
  <si>
    <t xml:space="preserve"> 3 сомони</t>
  </si>
  <si>
    <t>38,11 сомони</t>
  </si>
  <si>
    <t>1%от суммы (без учета ГСМ)</t>
  </si>
  <si>
    <t>47. Транспортировка наличности и других  ценностей республики (один рейс) за пределами г. Душанбе, областные и  районные центры на расстоянии более 15 км.*</t>
  </si>
  <si>
    <t>41,72 сомони</t>
  </si>
  <si>
    <t>0,08% от суммы но, не менее 35 сомони</t>
  </si>
  <si>
    <t>50,06 сомони</t>
  </si>
  <si>
    <t xml:space="preserve">39,86 сомони </t>
  </si>
  <si>
    <t>60 сомони</t>
  </si>
  <si>
    <t xml:space="preserve">Дополнительные условия :                                                                                                                </t>
  </si>
  <si>
    <r>
      <t xml:space="preserve">а) более </t>
    </r>
    <r>
      <rPr>
        <b/>
        <sz val="16"/>
        <rFont val="Times New Roman"/>
        <family val="1"/>
      </rPr>
      <t xml:space="preserve">200 000 </t>
    </r>
    <r>
      <rPr>
        <sz val="16"/>
        <rFont val="Times New Roman"/>
        <family val="1"/>
      </rPr>
      <t xml:space="preserve">сомони  на каждые  </t>
    </r>
    <r>
      <rPr>
        <b/>
        <sz val="16"/>
        <rFont val="Times New Roman"/>
        <family val="1"/>
      </rPr>
      <t>20 000 сомони</t>
    </r>
    <r>
      <rPr>
        <sz val="16"/>
        <rFont val="Times New Roman"/>
        <family val="1"/>
      </rPr>
      <t xml:space="preserve"> дополнительно прибавляется </t>
    </r>
    <r>
      <rPr>
        <b/>
        <sz val="16"/>
        <rFont val="Times New Roman"/>
        <family val="1"/>
      </rPr>
      <t>3 сомони</t>
    </r>
  </si>
  <si>
    <r>
      <t>б)</t>
    </r>
    <r>
      <rPr>
        <b/>
        <sz val="16"/>
        <rFont val="Times New Roman"/>
        <family val="1"/>
      </rPr>
      <t xml:space="preserve"> более 15 км</t>
    </r>
    <r>
      <rPr>
        <sz val="16"/>
        <rFont val="Times New Roman"/>
        <family val="1"/>
      </rPr>
      <t xml:space="preserve">., на каждые  не  менее чем </t>
    </r>
    <r>
      <rPr>
        <b/>
        <sz val="16"/>
        <rFont val="Times New Roman"/>
        <family val="1"/>
      </rPr>
      <t>10 км</t>
    </r>
    <r>
      <rPr>
        <sz val="16"/>
        <rFont val="Times New Roman"/>
        <family val="1"/>
      </rPr>
      <t xml:space="preserve">. прибавляется </t>
    </r>
    <r>
      <rPr>
        <b/>
        <sz val="16"/>
        <rFont val="Times New Roman"/>
        <family val="1"/>
      </rPr>
      <t>8 сомони</t>
    </r>
  </si>
  <si>
    <t>а) для  других организаций</t>
  </si>
  <si>
    <t xml:space="preserve">47,83 сомони </t>
  </si>
  <si>
    <t>*  Расчет отгрузки и транспортировки  наличных денег не зависимо от валют  осуществляется в сомони.</t>
  </si>
  <si>
    <t xml:space="preserve">ОПЕРАЦИИ  С  ПЛАСТИКОВЫМИ   КАРТАМИ </t>
  </si>
  <si>
    <t xml:space="preserve">                                                                        (1$ = эквивалент в сомони по курсу ПК на день совершения операции)</t>
  </si>
  <si>
    <t xml:space="preserve">Для физический лиц </t>
  </si>
  <si>
    <t>48.  Открытие спецкартсчёта</t>
  </si>
  <si>
    <t>49.  Страховой депозит к спецкартсчёту:</t>
  </si>
  <si>
    <t>-         Maestro</t>
  </si>
  <si>
    <t>-         Visa Electron</t>
  </si>
  <si>
    <t>-         Visa Classic</t>
  </si>
  <si>
    <t>100 $</t>
  </si>
  <si>
    <t>-         Visa Gold</t>
  </si>
  <si>
    <t xml:space="preserve">50. Обслуживание карты с предоставлением пластиковой карты и PIN - конверта                                 </t>
  </si>
  <si>
    <t>Со сроком действия 1 год</t>
  </si>
  <si>
    <t>6$- Стандарт</t>
  </si>
  <si>
    <t>10 $("Люкс")</t>
  </si>
  <si>
    <t xml:space="preserve">80 сомони </t>
  </si>
  <si>
    <t>15$- Стандарт,, 20$-"Люкс"</t>
  </si>
  <si>
    <t>Со сроком действия 2 года</t>
  </si>
  <si>
    <t>10$</t>
  </si>
  <si>
    <t>80 сомони</t>
  </si>
  <si>
    <t>8$- Стандарт,20$-"Люкс"</t>
  </si>
  <si>
    <t xml:space="preserve">120 сомони </t>
  </si>
  <si>
    <t>20$- Стандарт,25$-"Люкс"</t>
  </si>
  <si>
    <t xml:space="preserve">                  По зарплатным проектам*</t>
  </si>
  <si>
    <t>51. Открытие спецкартсчёта</t>
  </si>
  <si>
    <t xml:space="preserve">52. Обслуживание карты с предоставлением пластиковой карты и PIN - конверта                                 </t>
  </si>
  <si>
    <t>Со сроком действия 1 и 2 года</t>
  </si>
  <si>
    <t>4-6$</t>
  </si>
  <si>
    <t>0,06$</t>
  </si>
  <si>
    <t>53. Предоставление программы автоматизации начисления заработной платы сотрудникам Организации и обучение</t>
  </si>
  <si>
    <t xml:space="preserve"> Дополнительные услуги по поддержки  безопасности </t>
  </si>
  <si>
    <t>54. Блокировка карты по звонку клиента</t>
  </si>
  <si>
    <t>55. Разблокирование карты по заявлению клиента</t>
  </si>
  <si>
    <t>8,33 сомони</t>
  </si>
  <si>
    <t>56. Комиссия за необоснованную претензию к платежу</t>
  </si>
  <si>
    <t>41,67 сомони</t>
  </si>
  <si>
    <t>42 сомони</t>
  </si>
  <si>
    <r>
      <t xml:space="preserve"> </t>
    </r>
    <r>
      <rPr>
        <b/>
        <i/>
        <sz val="20"/>
        <rFont val="Times New Roman"/>
        <family val="1"/>
      </rPr>
      <t>Дополнительные услуги по программам поддержки клиентов</t>
    </r>
    <r>
      <rPr>
        <b/>
        <i/>
        <sz val="19"/>
        <rFont val="Times New Roman"/>
        <family val="1"/>
      </rPr>
      <t xml:space="preserve"> </t>
    </r>
  </si>
  <si>
    <t>57. Увеличение размера дневных/месячных  лимитов по картам:***</t>
  </si>
  <si>
    <r>
      <t xml:space="preserve">а) за безналичные операции,  </t>
    </r>
    <r>
      <rPr>
        <sz val="16"/>
        <rFont val="Times New Roman"/>
        <family val="1"/>
      </rPr>
      <t xml:space="preserve">                       </t>
    </r>
    <r>
      <rPr>
        <b/>
        <sz val="16"/>
        <rFont val="Times New Roman"/>
        <family val="1"/>
      </rPr>
      <t xml:space="preserve">свыше 20 000$ </t>
    </r>
    <r>
      <rPr>
        <sz val="16"/>
        <rFont val="Times New Roman"/>
        <family val="1"/>
      </rPr>
      <t xml:space="preserve">или эквивалент </t>
    </r>
  </si>
  <si>
    <t xml:space="preserve">1% от дополнительной суммы устанавливаемого дневного лимита </t>
  </si>
  <si>
    <r>
      <t xml:space="preserve">б)  по снятию наличных, </t>
    </r>
    <r>
      <rPr>
        <sz val="16"/>
        <rFont val="Times New Roman"/>
        <family val="1"/>
      </rPr>
      <t xml:space="preserve">                                </t>
    </r>
    <r>
      <rPr>
        <b/>
        <sz val="16"/>
        <rFont val="Times New Roman"/>
        <family val="1"/>
      </rPr>
      <t>свыше 10 000$</t>
    </r>
    <r>
      <rPr>
        <sz val="16"/>
        <rFont val="Times New Roman"/>
        <family val="1"/>
      </rPr>
      <t xml:space="preserve"> или эквивалент</t>
    </r>
  </si>
  <si>
    <t>от5$ до 30$ ( по видам карточек)</t>
  </si>
  <si>
    <t>1$ за каждые полные 100$ увеличение лимита</t>
  </si>
  <si>
    <t>58. Формирование  выписки клиенту (передача  по Е - mail или на бумажном носителе) по заявленному клиентом регламенту</t>
  </si>
  <si>
    <t>59. Формирование дубликата выписки клиенту (передача  по Е - mail или на бумажном носителе)</t>
  </si>
  <si>
    <t xml:space="preserve">0,83 сомони </t>
  </si>
  <si>
    <t>Согласно тарифов Банка на перевод средств</t>
  </si>
  <si>
    <t>60. Комиссия за экстренный выпуск карты в течение  банковского дня ****</t>
  </si>
  <si>
    <t>33,34 сомони</t>
  </si>
  <si>
    <t>3$- дополнительно</t>
  </si>
  <si>
    <t>10 $</t>
  </si>
  <si>
    <t xml:space="preserve">61. Комиссия за открытие спецкартсчёта по начисленным процентам за срочный депозит, выдача        Visa Eletctron  карты  к нему и обслуживание в терминальной сети ОАО "Агроинвестбанк"
</t>
  </si>
  <si>
    <t xml:space="preserve">62. Комиссия за открытие спецкартсчёта по  выдаваемым ссудам  и выдача Visa Eletctron карты к нему 
</t>
  </si>
  <si>
    <t xml:space="preserve"> - Обслуживание в терминальной сети ОАО "Агроинвестбанк"</t>
  </si>
  <si>
    <t> а)    в национальной валюте</t>
  </si>
  <si>
    <t>0,3% - согласно тарифам на выдачу наличных средств по кредитам</t>
  </si>
  <si>
    <t>0.5%мин.0.10$ по карт.Ориенбанка,1 % по карточкам др.банков</t>
  </si>
  <si>
    <t>от 0.5%до 1% .мин.от 0.10 $до 0.25$</t>
  </si>
  <si>
    <t xml:space="preserve"> б)    в иностранной валюте </t>
  </si>
  <si>
    <t>0,5% - согласно тарифам на выдачу наличных средств по кредитам</t>
  </si>
  <si>
    <t>0.5%мин.0.10$</t>
  </si>
  <si>
    <t xml:space="preserve">63.  Открытие спецкартсчёта по корпоративным картам и выдача карты к нему </t>
  </si>
  <si>
    <t>64. Начисление процентов</t>
  </si>
  <si>
    <t xml:space="preserve"> -  на остаток средств на спецкартсчете</t>
  </si>
  <si>
    <t xml:space="preserve">6% годовых с ежемесячной капитализацией </t>
  </si>
  <si>
    <t>5%годовых-сомони,3% в инвалюте</t>
  </si>
  <si>
    <t xml:space="preserve"> - на остаток средств на спецкартсчете  по начисленным процентам за срочный депозит, корпоративным картам</t>
  </si>
  <si>
    <t xml:space="preserve"> - на остаток средств на спецкартсчете,  открытом для выдачи ссуд</t>
  </si>
  <si>
    <t>65. Перевод средств со спецкартсчета, согласно заявления клиента</t>
  </si>
  <si>
    <t>Согласно тарифов банка на перевод средств</t>
  </si>
  <si>
    <t xml:space="preserve"> Комиссия банка за проведение операций во внутренней сети                                                                  </t>
  </si>
  <si>
    <t xml:space="preserve">по картам ОАО "Агроинвестбанк"  *                                                      </t>
  </si>
  <si>
    <t>66. Получение справки о доступном лимите по карте  (АТМ)</t>
  </si>
  <si>
    <t>67.  Получение наличных средств (ПВН, АТМ, касса Банка) в сомони, (исключая получение наличных средств по кредитам)*</t>
  </si>
  <si>
    <t xml:space="preserve"> -         Visa Electron</t>
  </si>
  <si>
    <t>0,5% от суммы</t>
  </si>
  <si>
    <t xml:space="preserve"> -         Visa (Gold Classic),  Maestro</t>
  </si>
  <si>
    <t>68. Получение наличных средств (ПВН, АТМ, касса Банка)  в долларах США, (исключая получение наличных средств по кредитам)*</t>
  </si>
  <si>
    <t>69.  Оплата товаров/услуг</t>
  </si>
  <si>
    <t xml:space="preserve"> Комиссия банка за проведение операций  по картам в сети  "Точкорт"                                                                                                          </t>
  </si>
  <si>
    <t xml:space="preserve">70.  Получение наличных средств  (ПВН, АТМ)  </t>
  </si>
  <si>
    <t xml:space="preserve"> -       Maestro</t>
  </si>
  <si>
    <t xml:space="preserve">1% от суммы , min $0,50 </t>
  </si>
  <si>
    <t xml:space="preserve">1% от суммы , min 2 сомони </t>
  </si>
  <si>
    <t xml:space="preserve"> -       Visa (Electron, Gold, Classic)</t>
  </si>
  <si>
    <t xml:space="preserve">1% от суммы, min $0,50 </t>
  </si>
  <si>
    <t>71.  Оплата товаров/услуг</t>
  </si>
  <si>
    <r>
      <t xml:space="preserve"> Комиссия банка за проведение операций в сети других банков </t>
    </r>
    <r>
      <rPr>
        <b/>
        <i/>
        <sz val="18"/>
        <rFont val="Times New Roman"/>
        <family val="1"/>
      </rPr>
      <t xml:space="preserve">                                                                   </t>
    </r>
  </si>
  <si>
    <r>
      <t>72.  Получение наличных средств  (ПВН, АТМ</t>
    </r>
    <r>
      <rPr>
        <sz val="16"/>
        <rFont val="Times New Roman"/>
        <family val="1"/>
      </rPr>
      <t xml:space="preserve">)  </t>
    </r>
  </si>
  <si>
    <t xml:space="preserve">   -      Maestero</t>
  </si>
  <si>
    <t xml:space="preserve">1,5% от суммы min $3,00 </t>
  </si>
  <si>
    <t xml:space="preserve">1,5% от суммы min 10 сомони </t>
  </si>
  <si>
    <t>1%-стандарт,        2 %-"Люкс"</t>
  </si>
  <si>
    <t xml:space="preserve">   -      Visa Electron</t>
  </si>
  <si>
    <t xml:space="preserve">1,8%  от суммы min $4,00 </t>
  </si>
  <si>
    <t xml:space="preserve">1,8%  от суммы min 15 сомони </t>
  </si>
  <si>
    <t xml:space="preserve">   -      Visa (Gold, Classic)</t>
  </si>
  <si>
    <t xml:space="preserve">2% от суммы min $5,00 </t>
  </si>
  <si>
    <t xml:space="preserve">2% от суммы min 20 сомони </t>
  </si>
  <si>
    <t>73.  Оплата товаров/услуг</t>
  </si>
  <si>
    <t>* По зарплатным проектам комиссии Банка могут устанавливаться индивидуально, согласно договоренности между Организацией и ОАО "Агроинвестбанк"</t>
  </si>
  <si>
    <t>** Размеры комиссий для счетов, открытых в национальной валюте, тарифицируется в сомони  в эквиваленте к доллару США по действующему установленному курсу для операций по пластиковым картам ОАО "Агроинвестбанк" на день совершения операции.</t>
  </si>
  <si>
    <t>*** Увеличение размера дневных/месячных расходных лимитов производится после рассмотрения заявления, предоставленного Держателем  пластиковой карты.</t>
  </si>
  <si>
    <t>**** Без учета времени доставки по регионам Республики Таджикистан.</t>
  </si>
  <si>
    <t xml:space="preserve">Т О Р Г О В О Е      Ф И Н А Н С И Р О В А Н И Е  </t>
  </si>
  <si>
    <t xml:space="preserve">А к к р е д и т и в ы </t>
  </si>
  <si>
    <r>
      <t>74. Плата за свифтовое сообщение</t>
    </r>
    <r>
      <rPr>
        <sz val="16"/>
        <rFont val="Times New Roman"/>
        <family val="1"/>
      </rPr>
      <t xml:space="preserve">                                     (в рамках документарных операций)</t>
    </r>
  </si>
  <si>
    <t>75. Экспортные -  Выпущенные в пользу клиентов АИБ</t>
  </si>
  <si>
    <t xml:space="preserve"> - Aвизование аккредитива бенефициару</t>
  </si>
  <si>
    <t>0,1% (min 150 сомони,                                         max 600 cомони)</t>
  </si>
  <si>
    <t>0.2%от суммы         ( мин.270сомони)</t>
  </si>
  <si>
    <t>0.2%от суммы         ( мин.50$ мах. 500$)</t>
  </si>
  <si>
    <t>0.15%от суммы                ( мин.50$ мах. 1000$)</t>
  </si>
  <si>
    <t xml:space="preserve"> - Добавление подтверждения к аккредитиву:</t>
  </si>
  <si>
    <t>0,2% ,мин,150 сомони</t>
  </si>
  <si>
    <t>а) с предоставлением денежного покрытия</t>
  </si>
  <si>
    <t>0,1% (min 250  сомони)</t>
  </si>
  <si>
    <t>0.2%от суммы         ( мин.100$ мах.2000$)</t>
  </si>
  <si>
    <t>0.2% от суммы</t>
  </si>
  <si>
    <t>б) без предоставления денежного покрытия</t>
  </si>
  <si>
    <t>по согласованию (min  400 сомони)</t>
  </si>
  <si>
    <t xml:space="preserve">  400 сомони</t>
  </si>
  <si>
    <t>По соглашению мин.250$</t>
  </si>
  <si>
    <t>0.25% от суммы</t>
  </si>
  <si>
    <t xml:space="preserve">  - Авизование изменений аккредитива бенефициару </t>
  </si>
  <si>
    <t>150 сомони</t>
  </si>
  <si>
    <t>40$(за каждое изменение)</t>
  </si>
  <si>
    <t>75 сомони</t>
  </si>
  <si>
    <t>50$</t>
  </si>
  <si>
    <t xml:space="preserve"> -    Проверка документов по аккредитиву</t>
  </si>
  <si>
    <t>0,1% (min 300 сомони,                                                        max 700 cомони)</t>
  </si>
  <si>
    <t>0,15% от суммы ( мин.50 $мак.500$)</t>
  </si>
  <si>
    <t xml:space="preserve"> -  Комиссионное вознаграждение за расхождения в документах (за каждое расхождение) если документы проверил АИБ</t>
  </si>
  <si>
    <t>30 $</t>
  </si>
  <si>
    <t xml:space="preserve"> - Отсылка пакета отгрузочных документов </t>
  </si>
  <si>
    <t>по себестоимости</t>
  </si>
  <si>
    <t>0.25% от суммы.мин.150$</t>
  </si>
  <si>
    <t xml:space="preserve"> - Аннулирование аккредитива до истечения срока действия </t>
  </si>
  <si>
    <t>150  сомони</t>
  </si>
  <si>
    <r>
      <t>100</t>
    </r>
    <r>
      <rPr>
        <b/>
        <u val="single"/>
        <sz val="16"/>
        <rFont val="Times New Roman"/>
        <family val="1"/>
      </rPr>
      <t xml:space="preserve"> $</t>
    </r>
  </si>
  <si>
    <t>70$</t>
  </si>
  <si>
    <t>76. Импортные - Выпускаемые по поручению клиентов АИБ</t>
  </si>
  <si>
    <t xml:space="preserve"> - За выпуск аккредитива (включая плату за свифтовое сообщение) </t>
  </si>
  <si>
    <t>0,1% (min 250 сомони,                                         max 3000 cомони)</t>
  </si>
  <si>
    <t xml:space="preserve"> - Предварительное авизование аккредитива</t>
  </si>
  <si>
    <t xml:space="preserve"> - Изменение условий аккредитива (за каждый пакет изменений)* </t>
  </si>
  <si>
    <t xml:space="preserve">  - Аннулирование аккредитива до истечения срока действия </t>
  </si>
  <si>
    <t>200 сомони</t>
  </si>
  <si>
    <t xml:space="preserve"> - Проверка документов по аккредитиву</t>
  </si>
  <si>
    <t>0,1% (min 300 сомони                                                         max 700 сомони</t>
  </si>
  <si>
    <t>0,15%, мин.100 сомони</t>
  </si>
  <si>
    <t xml:space="preserve"> -  Комиссионное вознаграждение за расхождения в документах (за каждое расхождение) если докуметы проверил АИБ</t>
  </si>
  <si>
    <t>100 сомони каждое расхождение</t>
  </si>
  <si>
    <t xml:space="preserve">по себестоимости </t>
  </si>
  <si>
    <t>77.  Резервные аккредитивы:</t>
  </si>
  <si>
    <r>
      <t xml:space="preserve"> - Выпуск резервного аккредитива  </t>
    </r>
    <r>
      <rPr>
        <sz val="16"/>
        <rFont val="Times New Roman"/>
        <family val="1"/>
      </rPr>
      <t>(включая плату за свифтовое сообщение)</t>
    </r>
  </si>
  <si>
    <t>400 сомони</t>
  </si>
  <si>
    <t xml:space="preserve">  - Авизование резервного аккредитива бенефициару (в случае если резервный аккредитив был выпущен другим банком)</t>
  </si>
  <si>
    <t>0,1% (min 150 сомони                                                  max 600 сомони)</t>
  </si>
  <si>
    <t xml:space="preserve"> - Добавление подтверждения к резервному аккредитиву (выпущенному другим банком в пользу клиентов ОАО Агроинвестбанк):</t>
  </si>
  <si>
    <t xml:space="preserve"> - Изменение условий (за каждый пакет изменений)* </t>
  </si>
  <si>
    <t xml:space="preserve">  - Авизование изменений резервного аккредитива бенефициару </t>
  </si>
  <si>
    <t xml:space="preserve">  - Комиссионное вознаграждение за платеж по резервному аккредитиву</t>
  </si>
  <si>
    <t>0,05% (min 150 сомони,                                       max 300 сомони)</t>
  </si>
  <si>
    <t xml:space="preserve"> -  Аннулирование резервного аккредитива до истечения срока действия </t>
  </si>
  <si>
    <t xml:space="preserve">  - Отсылка пакета отгрузочных документов </t>
  </si>
  <si>
    <t>78. Рамбурсное обязательство по аккредитиву</t>
  </si>
  <si>
    <t>2.5%от суммы мин240 сомони</t>
  </si>
  <si>
    <t xml:space="preserve"> - Комиссионное вознаграждение за предоставление рамбурсного обязательства по аккредитиву</t>
  </si>
  <si>
    <t xml:space="preserve">по согласованию (min 400 сомони)                                </t>
  </si>
  <si>
    <t xml:space="preserve"> 400 сомони                                </t>
  </si>
  <si>
    <t>с покрытием 0.25% от суммы мин.300$. без покрытия 2% от суммымин.300$</t>
  </si>
  <si>
    <t xml:space="preserve"> -  Комиссия за выставление рамбурсного обязательства по аккредитиву (технический выпуск)</t>
  </si>
  <si>
    <t>0,1% (min 250 сомони,                                         max 3000 сомони</t>
  </si>
  <si>
    <t xml:space="preserve"> -  Изменение условий рамбурсного обязательства по аккредитиву (за каждый пакет изменений)**</t>
  </si>
  <si>
    <t xml:space="preserve">  - Аннулирование рамбурсного обязательства по аккредитиву до истечения срока действия </t>
  </si>
  <si>
    <t xml:space="preserve"> -  Комиссионное вознаграждение за платеж по рамбурсному обязательству по аккредитиву</t>
  </si>
  <si>
    <t>0,1% (min 150 сомони,                                         max 1000 сомони)</t>
  </si>
  <si>
    <t>* Увеличение суммы экспортного, импортного или резервного аккредитива рассматривается как самостоятельный выпуск аккредитива для начисления комиссий.</t>
  </si>
  <si>
    <t>** Увеличение суммы рамбурсного обязательства рассматривается как самостоятельный выпуск рамбурсного обязательства для начисления комиссий.</t>
  </si>
  <si>
    <t xml:space="preserve">Гарантии, выпущенные  с использованием системы СВИФТ, связанные с внешнеторговыми операциями клиентов (гарантии платежа, гарантии возврата аванса, гарантии исполнения обязательств) </t>
  </si>
  <si>
    <t>79. Гарантии, выпускаемые по поручению клиентов ОАО Агроинвестбанк</t>
  </si>
  <si>
    <t xml:space="preserve"> - Выпуск гарантии  (включая плату за свифтовое сообщение)</t>
  </si>
  <si>
    <t xml:space="preserve">  - Изменение условий (за каждый пакет изменений)*</t>
  </si>
  <si>
    <t>0,3% от суммы</t>
  </si>
  <si>
    <t xml:space="preserve">  - Аннулирование гарантии до истечения срока действия </t>
  </si>
  <si>
    <t>80. Гарантии, выпущенные в пользу клиентов ОАО Агроинвестбанк</t>
  </si>
  <si>
    <t xml:space="preserve"> - Добавление подтверждения к гарантии (выпущенному другим банком в пользу клиентов ОАО Агроинвестбанк):</t>
  </si>
  <si>
    <t xml:space="preserve"> -  Авизование гарантии</t>
  </si>
  <si>
    <t>0,05% (min 150 сомони,                     max 1500 сомони)</t>
  </si>
  <si>
    <t xml:space="preserve"> -  Аннулирование гарантии до истечения срока действия </t>
  </si>
  <si>
    <t>* Увеличение суммы гарантии рассматривается как самостоятельный выпуск гарантии для начисления комиссий.</t>
  </si>
  <si>
    <t xml:space="preserve">И н к а с с о     д о к у м е н т а р н ы е - ч и с т ы е </t>
  </si>
  <si>
    <t>81. Импортные инкассо</t>
  </si>
  <si>
    <t xml:space="preserve"> - Приём на инкассо платёжных документов для передачи их клиенту против акцепта/платежа</t>
  </si>
  <si>
    <t>0,25% (min 90 сомони,                                    max 900 сомони)</t>
  </si>
  <si>
    <t>0.1% от суммы мин.50$ мах 500$</t>
  </si>
  <si>
    <t xml:space="preserve"> - Подготовка и (или) передача пакета отгрузочных документов </t>
  </si>
  <si>
    <t>0.15% от суммы мин.50$ мах 1000$</t>
  </si>
  <si>
    <t xml:space="preserve"> -  Возврат неоплаченных документов:</t>
  </si>
  <si>
    <t>а) без опротестования векселя</t>
  </si>
  <si>
    <t>60 сомони + почтовые расходы</t>
  </si>
  <si>
    <t xml:space="preserve">б) с опротестованием векселя </t>
  </si>
  <si>
    <t xml:space="preserve">90 сомони + почтовые + юридические расходы </t>
  </si>
  <si>
    <t xml:space="preserve"> -  Авизование изменений условий инкассового поручения  (за каждое изменение)</t>
  </si>
  <si>
    <t>90 сомони</t>
  </si>
  <si>
    <t xml:space="preserve">  - Платеж по инкассо</t>
  </si>
  <si>
    <t>0,25% (min 150 сомони, max 1500 сомони)</t>
  </si>
  <si>
    <t>0,25% (min 90 сомони, max 900 сомони)</t>
  </si>
  <si>
    <t>82. Экспортное инкассо</t>
  </si>
  <si>
    <t xml:space="preserve">  - Приём на инкассо платёжных документов</t>
  </si>
  <si>
    <t xml:space="preserve">  - Изменение условий инкассового поручения </t>
  </si>
  <si>
    <t xml:space="preserve"> - Обработка и отсылка пакета отгрузочных документов </t>
  </si>
  <si>
    <t>150 сомони + почтовые + юридические расходы</t>
  </si>
  <si>
    <t>О п е р а ц и и    с   в е к с е л я м и *</t>
  </si>
  <si>
    <t>83. Операции с векселями</t>
  </si>
  <si>
    <t xml:space="preserve"> -  Выдача аваля (вексельной гарантии)</t>
  </si>
  <si>
    <t xml:space="preserve"> - Учет (дисконтирование) векселей</t>
  </si>
  <si>
    <t xml:space="preserve"> -  Домиляция векселей</t>
  </si>
  <si>
    <t xml:space="preserve"> -  Прием векселей на инкассо</t>
  </si>
  <si>
    <t>0,25% от суммы (min 90 сомони,  max 900 сомони)</t>
  </si>
  <si>
    <t xml:space="preserve"> - Возврат неоплаченных векселей при инкассо </t>
  </si>
  <si>
    <t>150 сомони за пакет + почтовые расходы по факту</t>
  </si>
  <si>
    <t xml:space="preserve">  - Акцептование тратт в порядке посредничества</t>
  </si>
  <si>
    <t xml:space="preserve">  - Предоставление бланка векселя</t>
  </si>
  <si>
    <t xml:space="preserve"> -  Консультационные услуги по техническим процедурам выпуска векселей по международным сделкам </t>
  </si>
  <si>
    <t>0,03% от суммы (min 30 сомони, max 450 сомони)</t>
  </si>
  <si>
    <t xml:space="preserve">  -  Экспертиза одного векселя </t>
  </si>
  <si>
    <t xml:space="preserve"> -  Структурирование локальных сделок с векселями </t>
  </si>
  <si>
    <t>0,05% от суммы (min 300 сомони)</t>
  </si>
  <si>
    <t xml:space="preserve"> -  Структурирование международных сделок с векселями </t>
  </si>
  <si>
    <t>по договоренности ( max 1,5% от суммы единовременно)</t>
  </si>
  <si>
    <t xml:space="preserve"> - Комиссионное вознаграждение за международный платеж по векселю</t>
  </si>
  <si>
    <t>0,25% от суммы (min 150 сомони, max 1 500 сомони</t>
  </si>
  <si>
    <t xml:space="preserve"> -  Консалтинг</t>
  </si>
  <si>
    <t>*  Комиссии за услуги не указанные в данном списке взимаются по договоренности.</t>
  </si>
  <si>
    <t>В  а  л  ю  т  н  ы  й     к  о  н  т  р  о  л  ь</t>
  </si>
  <si>
    <t xml:space="preserve">84. Плата за оформление паспортов  сделок на экспорт хлопковой продукции клиентами Агроинвестбанка </t>
  </si>
  <si>
    <t>0,01 % от суммы подтверждения  на предоплату</t>
  </si>
  <si>
    <t>0.1 % от суммы указанной в справке</t>
  </si>
  <si>
    <t>0.01%от утв.суммы и от договорн.суммы</t>
  </si>
  <si>
    <t>0.01% от суммы</t>
  </si>
  <si>
    <t>0,01% от суммы</t>
  </si>
  <si>
    <t>85.  Выдача подтверждения, справка (тасдикнома, маълумотнома) в НБТ и Таможенный комитет</t>
  </si>
  <si>
    <t>0,02% от суммы подтверждения справки</t>
  </si>
  <si>
    <t>Р  а  с  ч  е  т  н  ы  е    о  п  е  р  а  ц  и  и</t>
  </si>
  <si>
    <t xml:space="preserve">86. Плата за открытие счета банкaм-респондентам  </t>
  </si>
  <si>
    <t xml:space="preserve">87. Ежемесячная плата за ведение счета банкам-респондентов </t>
  </si>
  <si>
    <t>5$</t>
  </si>
  <si>
    <t>88. Переводные операции по поручению клиентов в пределах РТ</t>
  </si>
  <si>
    <t xml:space="preserve"> -  межбанковские переводы </t>
  </si>
  <si>
    <t>2,50 сомони</t>
  </si>
  <si>
    <t>0,1% до 1% от суммы( не менее максимальной ставки взимаемой НБТ за обслуживание для 1-го плат.поруч.)</t>
  </si>
  <si>
    <t>1,5 сомони (за каждое плат.поруч.)</t>
  </si>
  <si>
    <t xml:space="preserve"> - внутрисистемные переводы </t>
  </si>
  <si>
    <t>0,50 сомони</t>
  </si>
  <si>
    <t>2 сомони</t>
  </si>
  <si>
    <t>от 0.5 до  3 сомони</t>
  </si>
  <si>
    <t>1,2 сомони</t>
  </si>
  <si>
    <t xml:space="preserve"> - по межбанковскому клирингу в пользу клиентов других банков </t>
  </si>
  <si>
    <t xml:space="preserve">0,50 сомони </t>
  </si>
  <si>
    <t xml:space="preserve">  - бюджетный платеж </t>
  </si>
  <si>
    <t xml:space="preserve">89. Перевод средств  со счета за пределами Республики Таджикистан через СВИФТ или ТЕЛЕКС (FIN103) :                                                                                    </t>
  </si>
  <si>
    <t xml:space="preserve">  </t>
  </si>
  <si>
    <r>
      <t>30$</t>
    </r>
    <r>
      <rPr>
        <sz val="16"/>
        <color indexed="8"/>
        <rFont val="Times New Roman"/>
        <family val="1"/>
      </rPr>
      <t xml:space="preserve">  - по учетному курсу НБТ на день совершения операции (оплата на след. день)50$ - в течение дня</t>
    </r>
  </si>
  <si>
    <t>от 15до 45 $</t>
  </si>
  <si>
    <t>60$ ( услуги телекса)</t>
  </si>
  <si>
    <r>
      <t>30  ЕВРО</t>
    </r>
    <r>
      <rPr>
        <sz val="16"/>
        <color indexed="8"/>
        <rFont val="Times New Roman"/>
        <family val="1"/>
      </rPr>
      <t>- по учетному курсу НБТ на день совершения операции (оплата на след. день), 50 ЕВРО в течение дня</t>
    </r>
  </si>
  <si>
    <t>110 сомони</t>
  </si>
  <si>
    <r>
      <t xml:space="preserve">10$ </t>
    </r>
    <r>
      <rPr>
        <sz val="16"/>
        <color indexed="8"/>
        <rFont val="Times New Roman"/>
        <family val="1"/>
      </rPr>
      <t xml:space="preserve">- по учетному курсу НБТ на день совершения операции </t>
    </r>
  </si>
  <si>
    <r>
      <t xml:space="preserve">10$ </t>
    </r>
    <r>
      <rPr>
        <sz val="16"/>
        <color indexed="8"/>
        <rFont val="Times New Roman"/>
        <family val="1"/>
      </rPr>
      <t>- по учетному курсу НБТ на день совершения операции ( оплата на след. день) 20$ в течение дня</t>
    </r>
  </si>
  <si>
    <t>90. Выдача копии СВИФТ  или ТЕЛЕКСА  по проведенному платежу  по запросу юридических  и физических лиц</t>
  </si>
  <si>
    <t>30 cомони</t>
  </si>
  <si>
    <t xml:space="preserve">91. Плата за расследование, поправка и уточнение реквизитов  в другом банке по запросу: </t>
  </si>
  <si>
    <r>
      <t xml:space="preserve">50$ </t>
    </r>
    <r>
      <rPr>
        <sz val="16"/>
        <color indexed="8"/>
        <rFont val="Times New Roman"/>
        <family val="1"/>
      </rPr>
      <t xml:space="preserve"> - по учетному курсу НБТ на день совершения операции</t>
    </r>
  </si>
  <si>
    <t>50 $</t>
  </si>
  <si>
    <r>
      <t xml:space="preserve">50 ЕВРО </t>
    </r>
    <r>
      <rPr>
        <sz val="16"/>
        <color indexed="8"/>
        <rFont val="Times New Roman"/>
        <family val="1"/>
      </rPr>
      <t>- по учетному курсу НБТ на день совершения операции</t>
    </r>
  </si>
  <si>
    <r>
      <t xml:space="preserve">20$ </t>
    </r>
    <r>
      <rPr>
        <sz val="16"/>
        <color indexed="8"/>
        <rFont val="Times New Roman"/>
        <family val="1"/>
      </rPr>
      <t xml:space="preserve">- по учетному курсу НБТ на день совершения операции </t>
    </r>
  </si>
  <si>
    <t>92. Плата за перевод и ручную обработку платежных документов банков-респондентов :</t>
  </si>
  <si>
    <t xml:space="preserve"> - в сомони</t>
  </si>
  <si>
    <r>
      <t xml:space="preserve">40$ </t>
    </r>
    <r>
      <rPr>
        <sz val="16"/>
        <color indexed="8"/>
        <rFont val="Times New Roman"/>
        <family val="1"/>
      </rPr>
      <t xml:space="preserve"> - по учетному курсу НБТ на день совершения операции</t>
    </r>
  </si>
  <si>
    <r>
      <t xml:space="preserve">40 ЕВРО </t>
    </r>
    <r>
      <rPr>
        <sz val="16"/>
        <color indexed="8"/>
        <rFont val="Times New Roman"/>
        <family val="1"/>
      </rPr>
      <t>- по учетному курсу НБТ на день совершения операции</t>
    </r>
  </si>
  <si>
    <t>93. Плата на среднемесячные остатки банков-респондентов  в сомони</t>
  </si>
  <si>
    <t xml:space="preserve">от 1 до 2% годовых </t>
  </si>
  <si>
    <t>П р о ч и е     у с л у г и</t>
  </si>
  <si>
    <t>94. Осмотр   зданий и сооружений, предлагаемых клиентами                                      ( за каждый час работы)</t>
  </si>
  <si>
    <t>а) без использования автотранспорта ОАО "Агроинвестбанк"</t>
  </si>
  <si>
    <t>5,98 сомони</t>
  </si>
  <si>
    <t>б) с использованием автотранспорта ОАО "Агроинвестбанк"</t>
  </si>
  <si>
    <t>31,55 сомони</t>
  </si>
  <si>
    <t xml:space="preserve">95. Оформление документации  технического состояния зданий и сооружений, предлагаемых  клиентами </t>
  </si>
  <si>
    <t>15,52  сомони</t>
  </si>
  <si>
    <t>96. Поиск в архиве проектной документации по заявке клиентов</t>
  </si>
  <si>
    <t xml:space="preserve"> 18,14 сомони</t>
  </si>
  <si>
    <t>97. Выдача выписки из реестра акционеров</t>
  </si>
  <si>
    <t xml:space="preserve">Согласно прейскуранта специализированного регистратора </t>
  </si>
  <si>
    <t>98. Комиссия за регистрацию перехода права собственности на акции и передачи прав на акции их  владельцам номинальному держателю (и обратная операция) акционерами банка</t>
  </si>
  <si>
    <t>Согласно прейскуранта специализированного регистратора</t>
  </si>
  <si>
    <t>9 сомони</t>
  </si>
  <si>
    <t xml:space="preserve"> - от 1 до 20 акций </t>
  </si>
  <si>
    <t xml:space="preserve"> - от 21 до 50 акций </t>
  </si>
  <si>
    <t xml:space="preserve"> - от 51 до 100 акций </t>
  </si>
  <si>
    <t xml:space="preserve"> - от 101 до 200 акций </t>
  </si>
  <si>
    <t xml:space="preserve"> - от 201 до 400 акций</t>
  </si>
  <si>
    <t xml:space="preserve"> - от 401 до 700 акций</t>
  </si>
  <si>
    <t xml:space="preserve"> - от 701 до 1000 акций </t>
  </si>
  <si>
    <t>70 сомони</t>
  </si>
  <si>
    <t xml:space="preserve"> - от 1001 до 3000 акций</t>
  </si>
  <si>
    <t xml:space="preserve"> - от 3001 до 6000 акций</t>
  </si>
  <si>
    <t xml:space="preserve"> - от  6001 до 9000 акций</t>
  </si>
  <si>
    <t xml:space="preserve"> - от 9001 и свыше акций </t>
  </si>
  <si>
    <t xml:space="preserve">99. Поиск документов в архиве по переводным операциям согласно заявки  клиентов </t>
  </si>
  <si>
    <t>46,36 сомони</t>
  </si>
  <si>
    <t xml:space="preserve">100. Ксерокопирование </t>
  </si>
  <si>
    <t>0,30 сомони</t>
  </si>
  <si>
    <t>0.40 сомони</t>
  </si>
  <si>
    <t>* Комиссия взимается по согласованию обеих сторон (покупателя и продавца акций)</t>
  </si>
  <si>
    <t>Агроинвестбанк оставляет за собой право самостоятельно пересматривать:</t>
  </si>
  <si>
    <t xml:space="preserve"> - стоимость услуг по операциям по пластиковым картам,</t>
  </si>
  <si>
    <t xml:space="preserve"> - изменение процентной ставки в случае изменение процентной политики</t>
  </si>
  <si>
    <t xml:space="preserve"> - стоимость услуг при изменении тарифов на услуги ОАО"УРАЛСИБ",  ЗАО "ШП Точкарт"</t>
  </si>
  <si>
    <t xml:space="preserve"> - стоимость услуг при изменении  учетного курса  доллара США, ЕВРО,Российского рубля по отношению к национальной валюте "сомони" .</t>
  </si>
  <si>
    <t xml:space="preserve">                СОГЛАСОВАНО</t>
  </si>
  <si>
    <t xml:space="preserve">                          УТВЕРЖДЕНО</t>
  </si>
  <si>
    <t xml:space="preserve">   Министр экономического развития</t>
  </si>
  <si>
    <t xml:space="preserve">               Председатель Правления</t>
  </si>
  <si>
    <t xml:space="preserve">  и торговли Республики Таджикистан</t>
  </si>
  <si>
    <t xml:space="preserve">                  ОАО "Агроинвестбанк"</t>
  </si>
  <si>
    <t xml:space="preserve">       "____" ____________ 20__ года</t>
  </si>
  <si>
    <t xml:space="preserve">              "____" ____________ 20__ года</t>
  </si>
  <si>
    <t>ТАРИФЫ</t>
  </si>
  <si>
    <t>на оказываемые ОАО "Агроинвестбанк"</t>
  </si>
  <si>
    <t>банковские услуги</t>
  </si>
  <si>
    <t>Код банков-ского продукта</t>
  </si>
  <si>
    <t>Наименование банковских продуктов и услуг
при реализации которых начисляются комиссионные в пользу Банка</t>
  </si>
  <si>
    <t>Шифр услуги</t>
  </si>
  <si>
    <t>Стоимость услуги
(в сомони)</t>
  </si>
  <si>
    <t>Сумма НДС в стоимости услуг</t>
  </si>
  <si>
    <t>1 - ДЕПОЗИТНЫЕ ОПЕРАЦИИ</t>
  </si>
  <si>
    <t>Депозит - "До востребования"</t>
  </si>
  <si>
    <t>1. Открытие депозитного счета и оформление договора банковкого счета</t>
  </si>
  <si>
    <t>100_07</t>
  </si>
  <si>
    <t>4. Предоставление копии сообщения о проведенном платеже
    в формате SWIFT или TELEX по запросу Клиента:</t>
  </si>
  <si>
    <t>ТАРОФА{О</t>
  </si>
  <si>
    <t>барои хизматрасонb ба мизоxони XСК "Агроинвестбонк"</t>
  </si>
  <si>
    <t xml:space="preserve">                      - корти VISA Electron/Maestro</t>
  </si>
  <si>
    <t xml:space="preserve">                      - корти VISA Classic/MasterCard Standard</t>
  </si>
  <si>
    <t xml:space="preserve">                      - корти VISA Gold/MasterCard Gold</t>
  </si>
  <si>
    <t xml:space="preserve">                      - корти VISA Business/MasterCard Business</t>
  </si>
  <si>
    <t xml:space="preserve">                      - корти VISA Classic/Gold/Business</t>
  </si>
  <si>
    <t xml:space="preserve">                      - корти MasterCard Standard/Gold/Business</t>
  </si>
  <si>
    <t>а) Додани маълумотнома оиди интиrол (1 дона)</t>
  </si>
  <si>
    <t>Пардохти маблаu дар дохилb Xумхурии Тоxикистон</t>
  </si>
  <si>
    <t>0,3 % аз маблаu</t>
  </si>
  <si>
    <t>Нархи хизматрасонb
(бо сомонb)</t>
  </si>
  <si>
    <t xml:space="preserve">               - хоxагии де[rонb</t>
  </si>
  <si>
    <t xml:space="preserve">        - барои пардохт аз руи аккредитив</t>
  </si>
  <si>
    <t>Нигаред ба коди 202</t>
  </si>
  <si>
    <t xml:space="preserve">               -бо  ЕВРО (код 978)</t>
  </si>
  <si>
    <t xml:space="preserve">                      - бо корти локалии "КАД"</t>
  </si>
  <si>
    <t xml:space="preserve">                      - бо корти VISA Electron/Maestro*****</t>
  </si>
  <si>
    <t xml:space="preserve">                      - бо корти VISA Classic/Gold/Business</t>
  </si>
  <si>
    <t xml:space="preserve">                      - бо корти MasterCard Standard/Gold/Business</t>
  </si>
  <si>
    <t>а) гирифтани пули накд :</t>
  </si>
  <si>
    <t>ниг. зербанди 410</t>
  </si>
  <si>
    <t>в) барои домилясияи вексел</t>
  </si>
  <si>
    <t>2. Хизматрасонии хисоби мукотибавии  Банк-респондент:</t>
  </si>
  <si>
    <t>в) баъди гирифтани розигии мизоx барои пардохт (аксепт) пардохт мешуда</t>
  </si>
  <si>
    <t>в) барои коркард ва фиристодани бастаи [уxxат[ои борфиристb</t>
  </si>
  <si>
    <t>Операции по корсчетам банков Таджикистана, открытых в Банке</t>
  </si>
  <si>
    <t xml:space="preserve">1.  Пешкаш кардани таљњизотњои техникї њангоми истифодабарї аз низоми хизматрасонии фосилавї, ки дар бонк истифода мешавад </t>
  </si>
  <si>
    <t>б) омўзиши аввалаи кормандони Мизољ оиди истифодабарии низом</t>
  </si>
  <si>
    <t xml:space="preserve">    бо њамљоягии имзои электронї - раќамї барои Мизољ   </t>
  </si>
  <si>
    <t xml:space="preserve">г) истифодабарии имкониятњои хизматрасонии низом </t>
  </si>
  <si>
    <t xml:space="preserve">д) азнавкунии рељавии (ѓайрирељавї) сертификат, имзои электронї - раќамї бе пешнињоди таљњизоти нави USB  </t>
  </si>
  <si>
    <t xml:space="preserve">е) иваз намудани таљњизоти USB хангоми корношоям гардидан ва ё гум кардани он  </t>
  </si>
  <si>
    <t>3. Нусхабардории њуљљатњое, ки аз тарафи Мизољ ба Бонк њангоми дастрас кардани хизматрасонињои бонк пешнињод карда мешавад (барои 1 вараќ)</t>
  </si>
  <si>
    <t>б) барои мизоxони сектори чакана - шахсони воrеb</t>
  </si>
  <si>
    <t>нигар ба зербахши 908</t>
  </si>
  <si>
    <t>нигар ба зербахши 920</t>
  </si>
  <si>
    <t>нигар ба зербахши 280</t>
  </si>
  <si>
    <t>нигар ба зербахши 290</t>
  </si>
  <si>
    <t>нигар ба зербахши 413</t>
  </si>
  <si>
    <t>а) барои мизоxони сектори корпоративb:</t>
  </si>
  <si>
    <t xml:space="preserve">               - фонди хайрия ё ташкилот[ои маъюбон</t>
  </si>
  <si>
    <t>е) барои тратти аксепти бо тартиби миёнарав</t>
  </si>
  <si>
    <t>Пешни[оди аксепт[ои бонкb</t>
  </si>
  <si>
    <t>{исоббаробаркуни[о - Аккредитив[о</t>
  </si>
  <si>
    <t>5 - АМАЛИЁТ{ОИ ИНТИRОЛB</t>
  </si>
  <si>
    <t>6 - АМАЛИЁТ{ОИ МУБОДИЛАИ АСЪОР</t>
  </si>
  <si>
    <t>Мубодилаи арзи миллb ба арзи хориxb (барои мизоxони бонк)</t>
  </si>
  <si>
    <t>2.Амалиёт[о бо мизоxони бонк бо  Евро</t>
  </si>
  <si>
    <t>АМАЛИЁТ{О БО МЕТАЛЛ{ОИ RИММАТБА{О</t>
  </si>
  <si>
    <t>барои [ар 20 [азор сомонb</t>
  </si>
  <si>
    <t>Хизматрасони[ои Технологb</t>
  </si>
  <si>
    <t>Фонд оплаты труда - 8,06</t>
  </si>
  <si>
    <t>Освещение помещения -0,30</t>
  </si>
  <si>
    <t xml:space="preserve">Кондиционирования и обогрев  - 3,04 </t>
  </si>
  <si>
    <t xml:space="preserve">Итого - 11,53 </t>
  </si>
  <si>
    <t>Фонд оплаты труда -4,34</t>
  </si>
  <si>
    <t>Амортизация  компьютера - 0,19</t>
  </si>
  <si>
    <t>Потребление электропитания компьютером - 0,08</t>
  </si>
  <si>
    <t>Итого - 4,61</t>
  </si>
  <si>
    <t>Фонд оплаты труда -2,48</t>
  </si>
  <si>
    <t>Освещение -  0,30</t>
  </si>
  <si>
    <t xml:space="preserve">Кондиционирование и обогрев -3,04 </t>
  </si>
  <si>
    <t>Итого - 5,82</t>
  </si>
  <si>
    <t>Использование автотранспорта  -13,44</t>
  </si>
  <si>
    <t>Фонд оплаты труда - работника канцелярии  - 6,96</t>
  </si>
  <si>
    <t>Итого - 20,40</t>
  </si>
  <si>
    <t>Всего:  44,83</t>
  </si>
  <si>
    <t>Фонд оплаты труда - 12,09</t>
  </si>
  <si>
    <t>Освещение помещения -0,45</t>
  </si>
  <si>
    <t xml:space="preserve">Кондиционирования и обогрев  - 4,56 </t>
  </si>
  <si>
    <t xml:space="preserve">Итого -17,36 </t>
  </si>
  <si>
    <t>Фонд оплаты труда -6,51</t>
  </si>
  <si>
    <t>Потребление электропитания компьютером -  0,08</t>
  </si>
  <si>
    <t>Итого -6,78</t>
  </si>
  <si>
    <t>Стоимость учетной карточки клиентов 0,22х3=0,66</t>
  </si>
  <si>
    <t>Итого - 3,62</t>
  </si>
  <si>
    <t>Фонд оплаты труда 6,51</t>
  </si>
  <si>
    <t>Освещение -  0,45</t>
  </si>
  <si>
    <t xml:space="preserve">Кондиционирование и обогрев -4,56 </t>
  </si>
  <si>
    <t>Итого -11,52</t>
  </si>
  <si>
    <t>Использование автотранспорта  -16,80</t>
  </si>
  <si>
    <t>Фонд оплаты труда - работника канцелярии  - 8,70</t>
  </si>
  <si>
    <t>Итого - 25,50</t>
  </si>
  <si>
    <t>Всего: 64,78</t>
  </si>
  <si>
    <t>Фонд оплаты труда -6,96</t>
  </si>
  <si>
    <t>Освещение -  0,60</t>
  </si>
  <si>
    <t>Кондиционирование и обогрев - 6,08</t>
  </si>
  <si>
    <t>Амор- я компьютера - 0,39</t>
  </si>
  <si>
    <t>Потребление электроэнергии компьютером -0,15</t>
  </si>
  <si>
    <t xml:space="preserve">Всего : 15,00 сомони </t>
  </si>
  <si>
    <t>Фонд оплаты труда - 2,17</t>
  </si>
  <si>
    <t>Освещение помещение - 0,15</t>
  </si>
  <si>
    <t>Кондиционирование помещения - 1,52</t>
  </si>
  <si>
    <t>Итого -3,84</t>
  </si>
  <si>
    <t>Всего: 18,45</t>
  </si>
  <si>
    <t>Фонд оплаты труда работника управления - 15,60</t>
  </si>
  <si>
    <t>Использование автомобиля -1 час с ГМС  5,09</t>
  </si>
  <si>
    <t>Итого -20,69</t>
  </si>
  <si>
    <t>Фонд оплаты труда  юриста-13,02</t>
  </si>
  <si>
    <t>Освещение  помещения - 0,90</t>
  </si>
  <si>
    <t>Кондиционирование и обогрев-9,12</t>
  </si>
  <si>
    <t>Итого - 23,04</t>
  </si>
  <si>
    <t>Всего: 47,54</t>
  </si>
  <si>
    <t>Фонд оплаты труда - 6,51</t>
  </si>
  <si>
    <t>Освещение помещения - 0,45</t>
  </si>
  <si>
    <t>Кондиционирование  и обогрев- 4,56</t>
  </si>
  <si>
    <t>Амортизация компьютера -0,29</t>
  </si>
  <si>
    <t xml:space="preserve"> Энергопотребление компьютера -0,114</t>
  </si>
  <si>
    <t>Итого -11,92</t>
  </si>
  <si>
    <t>Всего: 46,39</t>
  </si>
  <si>
    <t>Фонд оплаты труда инкассатора  - 2,17</t>
  </si>
  <si>
    <t>Итого - 2,98</t>
  </si>
  <si>
    <t>Фонд оплаты труда инкассатора  - 16,27</t>
  </si>
  <si>
    <t>Фонд оплаты труда водителя -16,27</t>
  </si>
  <si>
    <t>Использование автотранспорта  -25,20</t>
  </si>
  <si>
    <t>Итого - 57,74</t>
  </si>
  <si>
    <t>Всего: 60,72</t>
  </si>
  <si>
    <t>Фонд оплаты труда инкассатора  19,53</t>
  </si>
  <si>
    <t>Фонд оплаты труда водителя - 19,53</t>
  </si>
  <si>
    <t>Использование автотранспорта  - 30,24</t>
  </si>
  <si>
    <t>Итого - 69,03</t>
  </si>
  <si>
    <t>Всего: 72,28</t>
  </si>
  <si>
    <t>Фонд оплаты труда - 0,242</t>
  </si>
  <si>
    <t>Амортизация компьютера -0,0097</t>
  </si>
  <si>
    <t xml:space="preserve"> Энергопотребление компьютера-  0,0038</t>
  </si>
  <si>
    <t xml:space="preserve"> Энергопотребление компьютера - 0,0038</t>
  </si>
  <si>
    <t>Фонд оплаты труда - 13,02</t>
  </si>
  <si>
    <t>Освещение помещение -0,90</t>
  </si>
  <si>
    <t>Кондиоц-ние помещения и обогрев -9,12</t>
  </si>
  <si>
    <t>Всего: 23,04</t>
  </si>
  <si>
    <t>Фонд оплаты труда -19,53</t>
  </si>
  <si>
    <t>Освещение помещения  - 1,35</t>
  </si>
  <si>
    <t>Кондиционирование  и обогрев помещения -13,68</t>
  </si>
  <si>
    <t>Амортизация компьютера - 0,87</t>
  </si>
  <si>
    <t>Электропотребление компьютера - 0,34</t>
  </si>
  <si>
    <t>Всего:  36,00</t>
  </si>
  <si>
    <t>Фонд оплаты труда  - 0,17</t>
  </si>
  <si>
    <t>Освещение помещения -0,015</t>
  </si>
  <si>
    <t>Кондиционирование  и обогрев помещения - 0,15</t>
  </si>
  <si>
    <t>Расходы порошка- 0,061</t>
  </si>
  <si>
    <t>Стоимость 1 листа бумаги - 0,043</t>
  </si>
  <si>
    <t>Всего: 0,48</t>
  </si>
  <si>
    <t>Шуъбаи интикол ва тахвили арзишхо барои мизочони беруна  (корхонахо ва дигар бонкхо) тарофахои нав барои бурда расонидани арзишхо аз бонк ва овардани арзишхо ба бонк (коди махсулоти бонки-900,904) пешниход менамояд</t>
  </si>
  <si>
    <t>Дирексияи амалиёти аз руи амалиётхои корти тагйиротхо пешниход менамояд (коди махсулоти бонки-413)</t>
  </si>
  <si>
    <t>Мудирияти идоракунии хатхои хизматрасонии Дирексияи бонкдории чакана хангоми интикол намудани маблаг дар худуди Чумхури  хакки хизмат ба маблаги то 1 000 сомони 0,3% ва аз маблаги зиёда аз 1 000 сомони 0,5% пешниход менамояд.(коди махс. Бонки 590)</t>
  </si>
  <si>
    <t>Мудирияти амалиётхои дилинги ва накдина дар кисми 310-Амалиётхои хазинави-Таъмини пули накд, додани пули накд бо асъори хоричи  ба сохторхои вохиди бонк-0,3% аз маблаг, бо асъори милли -вобаста ба фоизи гирифташуда аз тарафи БМТ иловаи худро барои барраси пешниход менамояд.</t>
  </si>
  <si>
    <t xml:space="preserve">Хадамоти аудитори дохили ба карзхои мувофики чадвал пардохт мешуда,дар холати бо хохиши мизоч пеш аз мухлат пардохт намудани карз 0,1% ситонидани чарима,  барои карзхое,ки ба Х/Д бо барномаи БАРТ ва ТАФФ дода мешавад даромади маблаги хизматрасони 1% аз маблаги карзиро ташкил додан ва аз мизочоне,ки барои гузаронидани маблаг ба тавозуни телефон ё худ (ID) ба бонк мурочиат менамоянд  акалан барои харочоти конселяри як маблаги муайян ситониданро пешниход менамояд. </t>
  </si>
  <si>
    <t xml:space="preserve">                      - корти дохилии "КАД"</t>
  </si>
  <si>
    <t>Стоимость карт с магнитной полосой</t>
  </si>
  <si>
    <t>стандартный дизайн – 1,84 сомони (заготовка карты)+ ПИН-конверт + обслуживание счета</t>
  </si>
  <si>
    <t>по индивидуальному дизайну – 1,84 сомони (заготовка карты)+ ПИН-конверт + амортизация принтера + расходные материалы + обсл.сч.</t>
  </si>
  <si>
    <t xml:space="preserve">     Стоимость смарт-карт</t>
  </si>
  <si>
    <t>Проведение операций  в банкоматах и ПВН банка</t>
  </si>
  <si>
    <t>получение наличных денег в сомони:</t>
  </si>
  <si>
    <t xml:space="preserve">получение наличных денег в долларах США   </t>
  </si>
  <si>
    <t xml:space="preserve"> маршрутизация транзакции + стоимость инвалюты + инкассация + кассовая обработка  </t>
  </si>
  <si>
    <t xml:space="preserve"> наличности</t>
  </si>
  <si>
    <t>Проведение операций по пластиковым картам в банкоматах и ПВН других банков:</t>
  </si>
  <si>
    <t>получение наличных денег:</t>
  </si>
  <si>
    <t>ПРОЦЕССИНГОВЫЕ УСЛУГИ</t>
  </si>
  <si>
    <t>Определение Финансового института</t>
  </si>
  <si>
    <t>б) Регистрация ПВН, АТМ, ПТС Финансового института – покрытие лицензионных плат</t>
  </si>
  <si>
    <t>г) Предоставление ПО для АТМ и его инсталляция – лицензионные платы за ПО</t>
  </si>
  <si>
    <t>Операции</t>
  </si>
  <si>
    <t>а) Финансовые on-us операции – платы за сертификацию ПЦ + 52500,00 ЕВРО ежемесячная плата за поддержку программных продуктов</t>
  </si>
  <si>
    <t>б) Финансовые  not on-us операции – платы за сертификацию ПЦ + 5250,00 ЕВРО ежемесячная плата за поддержку программных продуктов</t>
  </si>
  <si>
    <t>в) Нефинансовые операции – платы за сертификацию ПЦ + 5250,00 ЕВРО ежемесячная плата за поддержку программных продуктов</t>
  </si>
  <si>
    <t>г) Персонализация карты</t>
  </si>
  <si>
    <t>-          Локальная карта "КАД"</t>
  </si>
  <si>
    <t>-          карта VISA Electron/Maestro – 3 сомони (заготовка карты) + ПИН-конверт + обслуживание счета</t>
  </si>
  <si>
    <t>-          карта VISA Classic/MasterCard Standard – 7,42 сомони (заготовка карты)+ ПИН-конверт + обслуживание счета</t>
  </si>
  <si>
    <t>-          карта VISA Gold/MasterCard Gold – 8,87 сомони (заготовка карты)+ ПИН-конверт + VIP обслуживание счета</t>
  </si>
  <si>
    <t>-          карта VISA Business/MasterCard Business – 9 сомони (заготовка карты)+ ПИН-конверт + VIP обслуживание счета</t>
  </si>
  <si>
    <t>-          карта VISA Electron/Maestro – 36,69 сомони (заготовка карты)+ ПИН-конверт + 5-летнее обслуживание счета</t>
  </si>
  <si>
    <t>-          карта VISA Classic/MasterCard Standard – 37,46 сомони (заготовка карты)+ ПИН-конверт +5-летнее обслуживание сч.</t>
  </si>
  <si>
    <t>-          карта VISA Gold/MasterCard Gold – 42,78 сомони (заготовка карты)+ ПИН-конверт +5-летнее VIP обсл.сч.</t>
  </si>
  <si>
    <t>-          карта VISA Business/MasterCard Business – 39,42 сомони (заготовка карты)+ ПИН-конверт +5-летнее VIP обсл.сч</t>
  </si>
  <si>
    <t>-          Локальная карта "КАД" – маршрутизация транзакции + инкассация + кассовая обработка наличности</t>
  </si>
  <si>
    <t>-          Локальная карта "КАД" - маршрутизация транзакции + инкассация + кассовая обработка наличности</t>
  </si>
  <si>
    <r>
      <t xml:space="preserve">в) Предоставление ПО для ПОС-терминалов и его инсталляция – </t>
    </r>
    <r>
      <rPr>
        <b/>
        <sz val="10"/>
        <rFont val="Times New Roman"/>
        <family val="1"/>
      </rPr>
      <t>15800 Евро</t>
    </r>
    <r>
      <rPr>
        <sz val="10"/>
        <rFont val="Times New Roman"/>
        <family val="1"/>
      </rPr>
      <t xml:space="preserve"> плата за ПО + регулярные </t>
    </r>
    <r>
      <rPr>
        <b/>
        <sz val="10"/>
        <rFont val="Times New Roman"/>
        <family val="1"/>
      </rPr>
      <t>3000,00</t>
    </r>
    <r>
      <rPr>
        <sz val="10"/>
        <rFont val="Times New Roman"/>
        <family val="1"/>
      </rPr>
      <t xml:space="preserve"> Евро в месяц за поддержку</t>
    </r>
  </si>
  <si>
    <t>-          на пластике Финансового института  - эмбоссирование карт (стоимость + амортизация эмбоссера)</t>
  </si>
  <si>
    <t>-          на стандартном пластике КАД – 1,84 сомони себестоимость карты + эмбоссирование карт (стоимость + амортизация эмбоссера)</t>
  </si>
  <si>
    <t xml:space="preserve"> -       карта VISA Electron/Maestro – маршрутизация транзакции + инкассация + кассовая обработка наличности + использование бренда</t>
  </si>
  <si>
    <t xml:space="preserve">          Платежных систем (лицензионные и регулярные платы в платежные системы).</t>
  </si>
  <si>
    <t xml:space="preserve">        карта VISA Classic/Gold/Business - маршрутизация транзакции + инкассация + кассовая обработка наличности + использование бренда </t>
  </si>
  <si>
    <t xml:space="preserve">               Платежных систем (лицензионные и регулярные платы в платежные системы).</t>
  </si>
  <si>
    <t xml:space="preserve">карта MasterCard Standard/Gold/Business - маршрутизация транзакции + инкассация + кассовая обработка наличности + использование бренда </t>
  </si>
  <si>
    <t xml:space="preserve">        Платежных систем (лицензионные и регулярные платы в платежные системы).</t>
  </si>
  <si>
    <t xml:space="preserve">         использование бренда Платежных систем (лицензионные и регулярные платы в платежные системы и Компас+).</t>
  </si>
  <si>
    <t xml:space="preserve">                        наличности + использование бренда Платежных систем (лицензионные и регулярные платы в платежные системы и Компас+).</t>
  </si>
  <si>
    <t xml:space="preserve">   -     карта MasterCard Standard/Gold/Business - $1,25 Interchange fee + маршрутизация транзакции + инкассация + кассовая обработка </t>
  </si>
  <si>
    <t xml:space="preserve"> -        карта VISA Electron/Maestro – $1,25 Interchange fee + маршрутизация транзакции + инкассация + кассовая обработка наличности + </t>
  </si>
  <si>
    <t xml:space="preserve"> -        карта VISA Classic/Gold/Business – $1,25 Interchange fee + маршрутизация транзакции + инкассация + кассовая обработка наличности + </t>
  </si>
  <si>
    <r>
      <t xml:space="preserve">а) Конфигурация Финансового института по выпуску и обслуживанию пластиковых карт – </t>
    </r>
    <r>
      <rPr>
        <b/>
        <sz val="10"/>
        <rFont val="Times New Roman"/>
        <family val="1"/>
      </rPr>
      <t>5 250,00 Евро</t>
    </r>
    <r>
      <rPr>
        <sz val="10"/>
        <rFont val="Times New Roman"/>
        <family val="1"/>
      </rPr>
      <t xml:space="preserve"> ежемесячная поддержка программных </t>
    </r>
  </si>
  <si>
    <t>продуктов «Компас +» + 2 500,00 Евро плата в «Компас +» за дополнительную лицензию</t>
  </si>
  <si>
    <t>нигаред ба бахши 3</t>
  </si>
  <si>
    <t>нигаред ба бахши 4</t>
  </si>
  <si>
    <t>нигаред ба бахши 6</t>
  </si>
  <si>
    <t>(min 90 сомони
maх 900 сомони)</t>
  </si>
  <si>
    <t>Среднее отчисление   на охрану и    сигнализация - 0,15</t>
  </si>
  <si>
    <t>Освещение помещения –0,030</t>
  </si>
  <si>
    <t xml:space="preserve"> Всего: 0,60</t>
  </si>
  <si>
    <t>Среднее отчисление   на охрану и  сигнализацию - 0,15</t>
  </si>
  <si>
    <t>Амортизация сейфовых ячеек - 0,09</t>
  </si>
  <si>
    <t xml:space="preserve"> Всего: 0,65</t>
  </si>
  <si>
    <t>Среднее отчисление   на охрану и   сигнализация - 0,18</t>
  </si>
  <si>
    <t xml:space="preserve"> Всего: 0,70</t>
  </si>
  <si>
    <t>Освещение помещения –0,035</t>
  </si>
  <si>
    <t>Амортизация сейфовых ячеек - 0,15</t>
  </si>
  <si>
    <t>Среднее отчисление   на охрану и сигнализация - 0,18</t>
  </si>
  <si>
    <t>Всего: 0,75</t>
  </si>
  <si>
    <t>Освещение помещения –0,040</t>
  </si>
  <si>
    <t>Амортизация сейфовых ячеек - 0,19</t>
  </si>
  <si>
    <t>Среднее отчисление   на охрану и сигнализация  - 0,19</t>
  </si>
  <si>
    <t>Всего: 0,80</t>
  </si>
  <si>
    <t>б) иваз кардани нишони пули калон ба майда</t>
  </si>
  <si>
    <t>4 - АМАЛИЁТ{ОИ {ИСОББАРОБАРКУНB</t>
  </si>
  <si>
    <t>{исоббаробаркуни[о -Корт[ои  пластикb</t>
  </si>
  <si>
    <t>{исоббаробаркунb - Чеки [исоббаробаркунии дигар бонк[о</t>
  </si>
  <si>
    <t>{исоббаробаркуни[о-  Чеки [исоббаробаркунии XСК "Агроинвестбонк"</t>
  </si>
  <si>
    <t>7 - АМАЛИЁТ{О БО RОUАЗ{ОИ RИММАТНОК</t>
  </si>
  <si>
    <t>8 - АМАЛИЁТ{ОИ БАЙНИБОНКB</t>
  </si>
  <si>
    <t>Амалиёт[о аз рeи [исоби  мукотибавии бонк[ои Тоxикистон, ки дар Бонк кушода шудаанд</t>
  </si>
  <si>
    <t>1. Кушодани [исоби мукотибавb ва ба расмият даровардани шартнома оиди муносибат[ои мукотибавb бо Бонк- респондент</t>
  </si>
  <si>
    <t>2. Хизматрасонии [исоби мукотибавии  Банк-респондент:</t>
  </si>
  <si>
    <t>3. Пешни[од намудани маблаuи техникb барои иxозат додани  [исоби мукотибавb дар [олати истифодабарии низоми компютерb , ки аз хизматрасонии бонки хориx шудаанд.</t>
  </si>
  <si>
    <t>9 - ДИГАР ХИЗМАТРАСОНИ{ОИ БОНКB</t>
  </si>
  <si>
    <t>АМАЛИЁТ{О БО RОUАЗ{ОИ RИММАТНОКИ XСК "АГРОИНВЕСТБОНК"</t>
  </si>
  <si>
    <t>Хизматрасони[ои дигар</t>
  </si>
  <si>
    <t xml:space="preserve">1. Баrайдгирии са[омони Бонк дар фе[расти са[омон </t>
  </si>
  <si>
    <t>Мувофиrи нархномаи баrайдгирандаи мустаrил</t>
  </si>
  <si>
    <t xml:space="preserve">2. Пешни[од намудан дар асоси талаби са[омони бонк беруннавис аз фе[расти са[омон </t>
  </si>
  <si>
    <t xml:space="preserve">3. Баrайдгирии гузаштани [уrуrи шахсb ба са[мия ва вогузории [уrуr ба са[мия[о аз xониби со[ибонашон ба дорандаи аслb (ва амалиёти баръакс) </t>
  </si>
  <si>
    <t xml:space="preserve">Амалиёт[о бо вомбарг[ои XСК "Агроинвестбонк" </t>
  </si>
  <si>
    <t xml:space="preserve">Амалиёт[о бо вексел[ои XСК "Агроинвестбонк" </t>
  </si>
  <si>
    <t>Амалиёт[о бо вом[ои XСК "Агроинвестбонк"</t>
  </si>
  <si>
    <t xml:space="preserve">1. Хизматрасони барои нашри воми Бонк </t>
  </si>
  <si>
    <t xml:space="preserve">               -  пардохт  баъд аз ворид шудани маблаuи чек ба [исоби Бонк </t>
  </si>
  <si>
    <t xml:space="preserve">б) rабул кардани 1 адад нишони пулии фарсуда барои гузаронидани ташхисот </t>
  </si>
  <si>
    <t>д) бо клиринги байнибонкb ба фоидаи мизоxони дигари бонк</t>
  </si>
  <si>
    <t xml:space="preserve">               - бо  доллар ИМА (код 840)</t>
  </si>
  <si>
    <t xml:space="preserve">               - бо рубли русb (код 810) ва дигар асъор[о</t>
  </si>
  <si>
    <t xml:space="preserve">               - аз рeи пардохт  бо сомонb  (код 972)</t>
  </si>
  <si>
    <t xml:space="preserve">               - аз рeи пардохт бо ЕВРО (код 978)</t>
  </si>
  <si>
    <t xml:space="preserve">               - аз рeи пардохт бо доллари ИМА (код 840)</t>
  </si>
  <si>
    <t xml:space="preserve">               - аз рeи пардохт бо рубли русb (код 810)  ва дигар асъор </t>
  </si>
  <si>
    <t>4. Пешни[оди нусхаи маълумот оиди гузаронидани пардохт дар шакли СВИФТ ё ТЕЛЕКС  бо дархости Мизоx:</t>
  </si>
  <si>
    <t xml:space="preserve">               -аз  рeи пардохт бо доллари ИМА (код 840)</t>
  </si>
  <si>
    <t>1. Харидории rоuаз[ои rиматноки давлатb - барои тиxорат</t>
  </si>
  <si>
    <t>мувофиrи амалиёт[ои дар биржаи                                     фондb басташуда</t>
  </si>
  <si>
    <t>3.  Харидории са[мия[ои субъект[ои хоxагидорb - барои тиxорат</t>
  </si>
  <si>
    <t>1. Харидории rоuаз[ои rиматноки давлатb - барои фурeш</t>
  </si>
  <si>
    <t>3.  Харидории са[мия[ои субъект[ои хоxагидорb - барои фурeш</t>
  </si>
  <si>
    <t>1. Харидории rоuаз[ои rиматноки давлатb - то мe[лати пардохт ниго[дошташуда</t>
  </si>
  <si>
    <t>3.  Харидории са[мия[ои субъект[ои хоxагидорb - то мe[лати пардохт ниго[дошташуда</t>
  </si>
  <si>
    <t>Амалиёт[о бо вексел[о - ба дастовардадашуда</t>
  </si>
  <si>
    <t>1. Хизматрасонии вексел[ои ба даст овардашуда:</t>
  </si>
  <si>
    <t>з) барои ташхиси як вексел</t>
  </si>
  <si>
    <t>1. Фурeши rоuаз[ои rиматноки давлатb - барои тиxорат</t>
  </si>
  <si>
    <t>3.  Фурeши са[мия[ои субъект[ои хоxагидорb - барои тиxорат</t>
  </si>
  <si>
    <t>1. Фурeши rоuаз[ои rиматноки давлатb - барои фурeш</t>
  </si>
  <si>
    <t>2. Фурeши rоuаз[ои rиматноки карзb  - барои фурeш</t>
  </si>
  <si>
    <t>3.  Фурeши са[мия[ои субъект[ои хоxагидорb - барои фурeш</t>
  </si>
  <si>
    <t>Фурeши коuаз[ои rиматнок - то мe[лати пардохт ниго[дошташуда</t>
  </si>
  <si>
    <t>1. Фурeши rоuаз[ои rиматноки давлатb - то мe[лати пардохт ниго[дошташуда</t>
  </si>
  <si>
    <t>2. Фурeши rоuаз[ои rиматноки карзb  - то мe[лати пардохт ниго[дошташуда</t>
  </si>
  <si>
    <t>3.  Фурeши са[мия[ои субъект[ои хоxагидорb - то мe[лати пардохт ниго[дошташуда</t>
  </si>
  <si>
    <t>Амалиёт[о бо rоuаз[ои rиматнок дар асоси шартномаи  "РЕПО"</t>
  </si>
  <si>
    <t>1. Гузаронидани амалиёт[о бо rоuаз[ои rиматнок дар асоси шартномаи "РЕПО"</t>
  </si>
  <si>
    <t>2. Расонидани хизматрасонии  брокери ба Мизоx дар бозори rоuаз[ои rиматнок</t>
  </si>
  <si>
    <t>2 - АМАЛИЁТ{ОИ RАРЗB</t>
  </si>
  <si>
    <t>2. Барориши корти пластики ва PIN-лиффофаи он :*****</t>
  </si>
  <si>
    <t>Эзо[:</t>
  </si>
  <si>
    <t>мувофиrи амалиёт[ои дар биржаи                                     фонди басташуда</t>
  </si>
  <si>
    <t>Мувофиrи шарти Эъломияи барориш дар Вазорати молияи XТ баrайдгирифташуда</t>
  </si>
  <si>
    <t>мувофиrи шарт[ои шартнома</t>
  </si>
  <si>
    <t>1. Пешни[од намудани хизматрасонии агентb аз рeи дархости Мизоx</t>
  </si>
  <si>
    <t>Иловахо  ва таuйирот[о ба "Тарофа[о барои хизматрасони ба мизоxони XСК "Агроинвестбонк"барои соли 2011</t>
  </si>
  <si>
    <t>Мудирияти муносибатхои  байналхалкии молиявb  ихтисор намудани бахши {исоббаробаркуни[о-Аккредитив[ои содиротиро (коди ма[. бонкb-422)пешни[од менамояд.</t>
  </si>
  <si>
    <t>Мудирияти муносибат[ои байналхалrии  молиявb даровардани тагйиротхоро ба бахши Rарзхо-аккредитивхо- "Маблаuгузории тичоратb (коди махсулоти бонки-202) пешниход менамояд</t>
  </si>
  <si>
    <t>Мудирияти муносибатхои  байналхалкии молиявb даровардани тагйиротхоро ба  бахши карзхои "Мурабаха" (коди мах. бонки-240)пешниход менамояд.</t>
  </si>
  <si>
    <t>Мудирияти муносибатхои  байналхалкии молиявb даровардани махсулоти нави бонкиро ба  бахши депозитхои амонати" Кард ал Хасан" ва депозитхои мухлатноки " Мудараба" пешниход менамояд.</t>
  </si>
  <si>
    <t>Мудирияти муносибатхои  байналхалкии молиявb даровардани тагйиротхоро ба бахши Хисоббаробаркуни-Аккредитивхои воридоти(коди махсулоти бонки-412) пешниход менамояд</t>
  </si>
  <si>
    <t>Мудирияти маркетинги Дирексияи бонкдории чакана якчанд намуд ма[сулот[ои нави кредит[ои истеъмолиро  пешни[од менамояд.</t>
  </si>
  <si>
    <t>Мудирияти технология[ои иттилоотb дар кисми Хизматрасонихои Технологи пунктхои  в)   ва  е)  тагйиротхо пешниход менамояд ( коди махс. бонки 982)</t>
  </si>
  <si>
    <t>Дирексияи Бонкдории Корпративb  дар rисми Аамалиёт[ои карзb ва Амалиёт[ои хазинавb дигаргуни[о ва таuйирот[о пешни[од намудаанд.</t>
  </si>
  <si>
    <t>Филиали XСК "Агроинвестбонк" дар н. Рушан  ба тариrи истисно хусусият[ои хоси филиали кe[истонро ба назар гирифта комиссияи хизматрасонии хазинавиро  то 2 % зиёд кардан хо[иш менамояд.</t>
  </si>
  <si>
    <t>Сарфилиали XСК "Агроинвестбонк" дар ш. Хучанд оиди  пешниходи rарз чунин таклиф пешни[од менамояд:Аз рeи тарофа[ои амалкунанда  3 тарофа ситонида мешавад ,[амаи ин тарофа[о дар намуди 1 комиссия [исоб карда шавад. Боз 1 таклиф, хубтар мешуд тамоми тарофа[о дар фоизи даври ё фоизи муоссир (эффективная процентная ставка) дохил карда шавад.</t>
  </si>
  <si>
    <t>Эзох: Бо ранги сабз пешниходхои Дирексияхо чудо карда шудааст
          Бо ранги зард  барои ихтисор кардан чудо карда шудааст</t>
  </si>
  <si>
    <t xml:space="preserve">          Бо шифри сурх пешниходхои Дирексияхо барои тагйир додани нархи         хизматрасони</t>
  </si>
  <si>
    <t xml:space="preserve">3. Аз рeи дархости мизоx пешни[од намудани маълумотнома ва тасдиrнома: </t>
  </si>
  <si>
    <t xml:space="preserve">б) пешни[од намудани нусхаи иrтибос аз [исобхои rарзb дар давраи муайян </t>
  </si>
  <si>
    <t>2.1. Хабардор намудани кафолатнома</t>
  </si>
  <si>
    <t>3.1.  Барои кушодани Кафолатномаи:</t>
  </si>
  <si>
    <t xml:space="preserve">                      - Локальная карта "КАД":</t>
  </si>
  <si>
    <t>бе ситонидани комиссия</t>
  </si>
  <si>
    <t>а) мубодилаи нишони пули фарсуда ба коршоям - дар ла[заи пешни[одшавb</t>
  </si>
  <si>
    <t xml:space="preserve">               -  пешпардохт дар ваrти пешни[оди чек барои пардохт </t>
  </si>
  <si>
    <t xml:space="preserve">1.Додани пули наrд аз [исоби маблаuи мизоx  дар  [исоби бонкb </t>
  </si>
  <si>
    <t>Рамзи ма[сулоти бонкb</t>
  </si>
  <si>
    <t>3 - АМАЛИЁТ{ОИ ХАЗИНАВB</t>
  </si>
  <si>
    <t>Амалиёт[ои хазинавb - додани пули наrд</t>
  </si>
  <si>
    <t>Амалиёт[ои хазинавb - rабули пули наrд</t>
  </si>
  <si>
    <t>3. Выпуск гарантии под контр-гарантию другого банка</t>
  </si>
  <si>
    <t>3.1.  Для выпуска гарантии:</t>
  </si>
  <si>
    <t>Согласно прейскуранта цен
независимого регистратора</t>
  </si>
  <si>
    <t xml:space="preserve">по условиям заключенного договора </t>
  </si>
  <si>
    <t>0,1% от суммы гарантии (min 100 сомони maх 400 сомони)</t>
  </si>
  <si>
    <t>0,05 % от суммы гарантии (min 150 сомони maх 1500 сомони)</t>
  </si>
  <si>
    <t>*</t>
  </si>
  <si>
    <t xml:space="preserve">               - при аренде сейфа типа В (32,0 см х 10,0 см)</t>
  </si>
  <si>
    <t xml:space="preserve">               - при аренде сейфа типа Е (32,0 см х 30,0 см)</t>
  </si>
  <si>
    <t xml:space="preserve">                      </t>
  </si>
  <si>
    <t xml:space="preserve">1.1.  Выпуск банковской гарантии  </t>
  </si>
  <si>
    <t>Денежный перевод - Банки кореспонденты</t>
  </si>
  <si>
    <t>по договору с банком-партнером</t>
  </si>
  <si>
    <t xml:space="preserve">2. Выдача дубликата платежного документа или справки о переводе (1 шт.) </t>
  </si>
  <si>
    <t>Денежные переводы внутри Республики Таджикистан</t>
  </si>
  <si>
    <t>без комиссии</t>
  </si>
  <si>
    <t>а) Выдача справки о переводе (1 шт.)</t>
  </si>
  <si>
    <t>б) Выдача дубликата платежного документа (1 шт.)</t>
  </si>
  <si>
    <t>Выплата денег внутри Республики Таджикистан</t>
  </si>
  <si>
    <t>ОАО "Агроинвестбанк" может изменит тарифы в следующих случаях ;</t>
  </si>
  <si>
    <t>Расчеты - Аккредитивы                см.код 202</t>
  </si>
  <si>
    <t>2.Обслуживание корреспондентского счета Банка- резидента:</t>
  </si>
  <si>
    <t>стоимость услуг по пластиковым картам,</t>
  </si>
  <si>
    <t xml:space="preserve">изменение тарифов в случае изменения курсов валют доллара США,Евро,Российские рубли по сравнению к сомони. </t>
  </si>
  <si>
    <t>1. Открытие корсчета и оформление договора о коротношениях с Банком-корреспондентом</t>
  </si>
  <si>
    <r>
      <rPr>
        <b/>
        <sz val="12"/>
        <rFont val="Times New Roman Tj"/>
        <family val="1"/>
      </rPr>
      <t>Ќ</t>
    </r>
    <r>
      <rPr>
        <b/>
        <sz val="12"/>
        <rFont val="Times New Roman TAJIK"/>
        <family val="1"/>
      </rPr>
      <t>арз-аккредитив - "Мабла</t>
    </r>
    <r>
      <rPr>
        <b/>
        <sz val="12"/>
        <rFont val="Times New Roman Tj"/>
        <family val="1"/>
      </rPr>
      <t>ѓ</t>
    </r>
    <r>
      <rPr>
        <b/>
        <sz val="12"/>
        <rFont val="Times New Roman TAJIK"/>
        <family val="1"/>
      </rPr>
      <t>гузории ти</t>
    </r>
    <r>
      <rPr>
        <b/>
        <sz val="12"/>
        <rFont val="Times New Roman Tj"/>
        <family val="1"/>
      </rPr>
      <t>љ</t>
    </r>
    <r>
      <rPr>
        <b/>
        <sz val="12"/>
        <rFont val="Times New Roman TAJIK"/>
        <family val="1"/>
      </rPr>
      <t>орат</t>
    </r>
    <r>
      <rPr>
        <b/>
        <sz val="12"/>
        <rFont val="Times New Roman Tj"/>
        <family val="1"/>
      </rPr>
      <t>ї</t>
    </r>
    <r>
      <rPr>
        <b/>
        <sz val="12"/>
        <rFont val="Times New Roman TAJIK"/>
        <family val="1"/>
      </rPr>
      <t>"</t>
    </r>
  </si>
  <si>
    <t>1. Кафолатномае, ки XСК "Агроинвестбонк" бо супориши принсипал -  Мизоxи бонк мекушояд</t>
  </si>
  <si>
    <t>г) бе пардохт баргардонидан, дар [олати нагирифтани розигии мизоx (акcепт) барои пардохт</t>
  </si>
  <si>
    <t>д) барои баргардонидани вексел[ои пардохтанашуда дар [олати инкассо (барои як баста)</t>
  </si>
  <si>
    <r>
      <t xml:space="preserve">Бо </t>
    </r>
    <r>
      <rPr>
        <b/>
        <sz val="12"/>
        <rFont val="Times New Roman Tj"/>
        <family val="1"/>
      </rPr>
      <t xml:space="preserve">Ќарори </t>
    </r>
    <r>
      <rPr>
        <b/>
        <sz val="12"/>
        <rFont val="Times New Roman TAJIK"/>
        <family val="1"/>
      </rPr>
      <t>Раёсати</t>
    </r>
  </si>
  <si>
    <t xml:space="preserve">        - за выпуск с предоставлением денежного покрытия или гарантии (рамбурсного обязательства) третьего банка, включая плату за отправляемое сообщение в формате SWIFT</t>
  </si>
  <si>
    <t xml:space="preserve">        - за выпуск аккредитива без предоставления денежного покрытия или гарантии (рамбурсного обязательства) третьего банка, включая плату за отправляемое сообщение в формате SWIFT</t>
  </si>
  <si>
    <t xml:space="preserve">        - плата за каждое свифтовое сообщение (в рамках аккредитива) </t>
  </si>
  <si>
    <t xml:space="preserve">        - за внесение изменений по аккредитиву (за каждый пакет изменений)</t>
  </si>
  <si>
    <t>3. Предоставление технических средств для доступа к корреспонденскому счету посредством использования компьютерной системы удалённого банковского обслуживания</t>
  </si>
  <si>
    <r>
      <t>а)тасди</t>
    </r>
    <r>
      <rPr>
        <sz val="12"/>
        <rFont val="Times New Roman Tj"/>
        <family val="1"/>
      </rPr>
      <t>ќ</t>
    </r>
    <r>
      <rPr>
        <sz val="12"/>
        <rFont val="Times New Roman TAJIK"/>
        <family val="1"/>
      </rPr>
      <t>и корти намунаи имзо</t>
    </r>
    <r>
      <rPr>
        <sz val="12"/>
        <rFont val="Times New Roman Tj"/>
        <family val="1"/>
      </rPr>
      <t>њ</t>
    </r>
    <r>
      <rPr>
        <sz val="12"/>
        <rFont val="Times New Roman TAJIK"/>
        <family val="1"/>
      </rPr>
      <t xml:space="preserve">о дар асоси </t>
    </r>
    <r>
      <rPr>
        <sz val="12"/>
        <rFont val="Times New Roman Tj"/>
        <family val="1"/>
      </rPr>
      <t>њ</t>
    </r>
    <r>
      <rPr>
        <sz val="12"/>
        <rFont val="Times New Roman TAJIK"/>
        <family val="1"/>
      </rPr>
      <t>у</t>
    </r>
    <r>
      <rPr>
        <sz val="12"/>
        <rFont val="Times New Roman Tj"/>
        <family val="1"/>
      </rPr>
      <t>љљ</t>
    </r>
    <r>
      <rPr>
        <sz val="12"/>
        <rFont val="Times New Roman TAJIK"/>
        <family val="1"/>
      </rPr>
      <t>ати тасди</t>
    </r>
    <r>
      <rPr>
        <sz val="12"/>
        <rFont val="Times New Roman Tj"/>
        <family val="1"/>
      </rPr>
      <t>ќ</t>
    </r>
    <r>
      <rPr>
        <sz val="12"/>
        <rFont val="Times New Roman TAJIK"/>
        <family val="1"/>
      </rPr>
      <t>кунандаи шахсияти шахсони дорои имзои якум ва дуюм</t>
    </r>
  </si>
  <si>
    <r>
      <t>б)тасди</t>
    </r>
    <r>
      <rPr>
        <sz val="12"/>
        <rFont val="Times New Roman Tj"/>
        <family val="1"/>
      </rPr>
      <t>ќ</t>
    </r>
    <r>
      <rPr>
        <sz val="12"/>
        <rFont val="Times New Roman TAJIK"/>
        <family val="1"/>
      </rPr>
      <t xml:space="preserve">и нусхаи </t>
    </r>
    <r>
      <rPr>
        <sz val="12"/>
        <rFont val="Times New Roman Tj"/>
        <family val="1"/>
      </rPr>
      <t>њ</t>
    </r>
    <r>
      <rPr>
        <sz val="12"/>
        <rFont val="Times New Roman TAJIK"/>
        <family val="1"/>
      </rPr>
      <t>у</t>
    </r>
    <r>
      <rPr>
        <sz val="12"/>
        <rFont val="Times New Roman Tj"/>
        <family val="1"/>
      </rPr>
      <t>љљ</t>
    </r>
    <r>
      <rPr>
        <sz val="12"/>
        <rFont val="Times New Roman TAJIK"/>
        <family val="1"/>
      </rPr>
      <t>ат</t>
    </r>
    <r>
      <rPr>
        <sz val="12"/>
        <rFont val="Times New Roman Tj"/>
        <family val="1"/>
      </rPr>
      <t>њои таъсисии шахсони њуќуќї бе тасдиќи нотариалї</t>
    </r>
  </si>
  <si>
    <t xml:space="preserve">а)  заверение карточки с образцами подписей на основании документа удостоверяющего личность лиц имеющих право первой и второй подписи </t>
  </si>
  <si>
    <t>3 доллари ИМА дар як сол</t>
  </si>
  <si>
    <t>1. Пардохти маблаu[ои пули бе кушодани сурат[исоб</t>
  </si>
  <si>
    <t xml:space="preserve">1. Отправка денежного перевода без открытия счета переводоотправителю </t>
  </si>
  <si>
    <t>0,00</t>
  </si>
  <si>
    <t>Хизматрасони[ои Брокерb</t>
  </si>
  <si>
    <t>0.02 доллари ИМА</t>
  </si>
  <si>
    <t>0.04 доллари ИМА</t>
  </si>
  <si>
    <r>
      <t>1. Кушодани [исоби амонатb (сурат</t>
    </r>
    <r>
      <rPr>
        <sz val="12"/>
        <color indexed="8"/>
        <rFont val="Times New Roman Tj"/>
        <family val="1"/>
      </rPr>
      <t>њисоб)</t>
    </r>
    <r>
      <rPr>
        <sz val="12"/>
        <color indexed="8"/>
        <rFont val="Times New Roman TAJIK"/>
        <family val="1"/>
      </rPr>
      <t xml:space="preserve"> ва  ба расмият даровардани шартномаи пасандози бонкb</t>
    </r>
  </si>
  <si>
    <t xml:space="preserve">               - дигар мизоxон</t>
  </si>
  <si>
    <t>1 - АМАЛИЁТ{ОИ ДЕПОЗИТB</t>
  </si>
  <si>
    <t xml:space="preserve">               - другим клиентам</t>
  </si>
  <si>
    <t xml:space="preserve">  - нусхаи иrтибос аз [исоб дар давраи муайян  (барои 1 иrтибос)</t>
  </si>
  <si>
    <t xml:space="preserve">  - нусхаи [уxxати пардохт барои иrтибос  аз   [исоб (бори якум)</t>
  </si>
  <si>
    <r>
      <t xml:space="preserve">  - маълумотнома-тасдиrнома оиди воридот ё хориx  намудани маблаu[ои пул</t>
    </r>
    <r>
      <rPr>
        <sz val="12"/>
        <rFont val="Times New Roman Tj"/>
        <family val="1"/>
      </rPr>
      <t>ї</t>
    </r>
    <r>
      <rPr>
        <sz val="12"/>
        <rFont val="Times New Roman TAJIK"/>
        <family val="1"/>
      </rPr>
      <t xml:space="preserve"> </t>
    </r>
  </si>
  <si>
    <t xml:space="preserve">  - маълумотнома- тасдиrнома оиди надоштани rарз дар назди бонк</t>
  </si>
  <si>
    <t>а) клиентам сектора корпоративного банкинга:</t>
  </si>
  <si>
    <t>б) клиентам сектора розничного банкинга - физическому лицу</t>
  </si>
  <si>
    <t xml:space="preserve"> - выписка по счету за заданный период (в первый раз - оригинал)</t>
  </si>
  <si>
    <t xml:space="preserve"> - дубликат выписки по счету за заданный период (за 1 выписку)</t>
  </si>
  <si>
    <t xml:space="preserve"> - копии платежных документов к выписке по счету (в первый раз)</t>
  </si>
  <si>
    <t xml:space="preserve"> - дубликат копий платежных документов к выписке по счету (за 1 шт.)</t>
  </si>
  <si>
    <t xml:space="preserve"> - справка-подтверждение о поступлении или списание  денежных средств</t>
  </si>
  <si>
    <t xml:space="preserve"> - справка-подтверждение об отсутствии задолженности перед банком</t>
  </si>
  <si>
    <t xml:space="preserve"> - справка-подтверждение Таможенным органам о поступлении денежных средств Клиента </t>
  </si>
  <si>
    <t>3. Пешни[од намудани китобчаи пулии чеки барои [исоб бо дархости Мизоx</t>
  </si>
  <si>
    <t>2. Предоставление по запросам Клиента справок и подтверждений:</t>
  </si>
  <si>
    <t>3. Предоставление по запросу Клиента денежной чековой книжки к счету</t>
  </si>
  <si>
    <t>2. Пешни[од намудани маълумотнома ва тасдиrнома бо дархости Мизоx</t>
  </si>
  <si>
    <t xml:space="preserve">  - нусхаи дувуми [уxxат[ои пардохт барои иrтибос аз [исоб (1 дона)</t>
  </si>
  <si>
    <t xml:space="preserve">  - 25 вараrа</t>
  </si>
  <si>
    <t xml:space="preserve">  - 50 вараrа</t>
  </si>
  <si>
    <r>
      <t>1. Шарт</t>
    </r>
    <r>
      <rPr>
        <sz val="12"/>
        <rFont val="Times New Roman Tj"/>
        <family val="1"/>
      </rPr>
      <t>њ</t>
    </r>
    <r>
      <rPr>
        <sz val="12"/>
        <rFont val="Times New Roman TAJIK"/>
        <family val="1"/>
      </rPr>
      <t>ои rарзди</t>
    </r>
    <r>
      <rPr>
        <sz val="12"/>
        <rFont val="Times New Roman Tj"/>
        <family val="1"/>
      </rPr>
      <t>њї</t>
    </r>
    <r>
      <rPr>
        <sz val="12"/>
        <rFont val="Times New Roman TAJIK"/>
        <family val="1"/>
      </rPr>
      <t xml:space="preserve"> </t>
    </r>
  </si>
  <si>
    <t>мувофиrи шартнома</t>
  </si>
  <si>
    <t xml:space="preserve">4. Заверение карточки с образцами подписей и копий учредительных документов </t>
  </si>
  <si>
    <t xml:space="preserve"> - 25 листов</t>
  </si>
  <si>
    <t xml:space="preserve"> - 50 листов</t>
  </si>
  <si>
    <t>0.1% аз баrияи rарз</t>
  </si>
  <si>
    <r>
      <t xml:space="preserve">  - барои rарзгузори бо наrша</t>
    </r>
    <r>
      <rPr>
        <sz val="12"/>
        <rFont val="Times New Roman Tj"/>
        <family val="1"/>
      </rPr>
      <t>њ</t>
    </r>
    <r>
      <rPr>
        <sz val="12"/>
        <rFont val="Times New Roman TAJIK"/>
        <family val="1"/>
      </rPr>
      <t>ои "Ипотека" ва "Манзил"</t>
    </r>
  </si>
  <si>
    <r>
      <t xml:space="preserve">  - барои rарзгузор</t>
    </r>
    <r>
      <rPr>
        <sz val="12"/>
        <rFont val="Times New Roman Tj"/>
        <family val="1"/>
      </rPr>
      <t>ї</t>
    </r>
    <r>
      <rPr>
        <sz val="12"/>
        <rFont val="Times New Roman TAJIK"/>
        <family val="1"/>
      </rPr>
      <t>( ба uайр аз наrша</t>
    </r>
    <r>
      <rPr>
        <sz val="12"/>
        <rFont val="Times New Roman Tj"/>
        <family val="1"/>
      </rPr>
      <t>њ</t>
    </r>
    <r>
      <rPr>
        <sz val="12"/>
        <rFont val="Times New Roman TAJIK"/>
        <family val="1"/>
      </rPr>
      <t>ои "Ипотека" ва "Манзил")</t>
    </r>
  </si>
  <si>
    <t xml:space="preserve">г) пешни[од намудани нусхаи 1 адад [уxxат аз [исоби rарз пардохтшуда </t>
  </si>
  <si>
    <r>
      <t>а) пешни[од намудани иrтибос аз [исобхои rарз</t>
    </r>
    <r>
      <rPr>
        <sz val="12"/>
        <rFont val="Times New Roman Tj"/>
        <family val="1"/>
      </rPr>
      <t>ї</t>
    </r>
    <r>
      <rPr>
        <sz val="12"/>
        <rFont val="Times New Roman TAJIK"/>
        <family val="1"/>
      </rPr>
      <t xml:space="preserve"> дар давраи муайян</t>
    </r>
  </si>
  <si>
    <t>1.Условия кредитования</t>
  </si>
  <si>
    <t>0.1% от остатка кредита</t>
  </si>
  <si>
    <t xml:space="preserve"> - кредитование (кроме продуктов "Ипотека" и "Манзил") </t>
  </si>
  <si>
    <t xml:space="preserve"> - кредитование продуктов "Ипотека" и "Манзил" </t>
  </si>
  <si>
    <r>
      <t xml:space="preserve">        - барои хабардор намудани таuйирот</t>
    </r>
    <r>
      <rPr>
        <sz val="12"/>
        <rFont val="Times New Roman Tj"/>
        <family val="1"/>
      </rPr>
      <t>њ</t>
    </r>
    <r>
      <rPr>
        <sz val="12"/>
        <rFont val="Times New Roman TAJIK"/>
        <family val="1"/>
      </rPr>
      <t>ои ба аккредитив воридшуда</t>
    </r>
  </si>
  <si>
    <t xml:space="preserve">        - барои пардохт аз рeи аккредитив</t>
  </si>
  <si>
    <r>
      <t xml:space="preserve">        - барои тафтиши </t>
    </r>
    <r>
      <rPr>
        <sz val="12"/>
        <rFont val="Times New Roman Tj"/>
        <family val="1"/>
      </rPr>
      <t>њ</t>
    </r>
    <r>
      <rPr>
        <sz val="12"/>
        <rFont val="Times New Roman TAJIK"/>
        <family val="1"/>
      </rPr>
      <t xml:space="preserve">уxxатхо мувофиrи аккредитив </t>
    </r>
  </si>
  <si>
    <r>
      <t xml:space="preserve">        - барои фиристонидани бастаи хуxxатхои борфирист</t>
    </r>
    <r>
      <rPr>
        <sz val="12"/>
        <rFont val="Times New Roman Tj"/>
        <family val="1"/>
      </rPr>
      <t>ї</t>
    </r>
    <r>
      <rPr>
        <sz val="12"/>
        <rFont val="Times New Roman TAJIK"/>
        <family val="1"/>
      </rPr>
      <t xml:space="preserve"> </t>
    </r>
  </si>
  <si>
    <t>200 сомони +харочоти 
бонки корреспондент</t>
  </si>
  <si>
    <t>мувофиrи арзиш</t>
  </si>
  <si>
    <t>7. Та[rиrот, дохил намудани таuйирот ва аниr кардани реквизит[о оиди пардохти Мизоx дар Бонк[ои берун аз [удуди кишвар (XТ):</t>
  </si>
  <si>
    <t>Банковская гарантия</t>
  </si>
  <si>
    <t>1. Гарантии, выпущенные ОАО "Агроинвестбанк" по просьбе принципала -  клиента Банка</t>
  </si>
  <si>
    <t>до 10 000 сомони</t>
  </si>
  <si>
    <t>от 10 001 до 50 000 сомони</t>
  </si>
  <si>
    <t>от 50 001 до 100 000 сомони</t>
  </si>
  <si>
    <t>от 100 001 до 200 000 сомони</t>
  </si>
  <si>
    <t>от 200 001 до 500 000 сомони</t>
  </si>
  <si>
    <t>от 500 001 до 1 000 000 сомони</t>
  </si>
  <si>
    <t>от 1 000 001 до 2 000 000 сомони</t>
  </si>
  <si>
    <t>от 2 000 001 до 5 000 000 сомони</t>
  </si>
  <si>
    <t>свыше 5 000 000 сомони</t>
  </si>
  <si>
    <r>
      <t>Мактуб[ои кафолат</t>
    </r>
    <r>
      <rPr>
        <b/>
        <sz val="12"/>
        <rFont val="Times New Roman Tj"/>
        <family val="1"/>
      </rPr>
      <t>ї</t>
    </r>
  </si>
  <si>
    <t>Мутобиrи тарофаи SWIFT+40 сомони</t>
  </si>
  <si>
    <t>1.1 {аrrи хизмати якдафаина барои кушодани кафолатномаи бонкb</t>
  </si>
  <si>
    <t>0,2% маблаuи пардохт</t>
  </si>
  <si>
    <t>0,1% аз маблаuи кафолатнома (min 100 сомони maх 400 сомони)</t>
  </si>
  <si>
    <t>2. Кафолатномаи ба фоидаи бенифитсиар - Мизоxи XСК "Агроинвестбонк" кушодашуда</t>
  </si>
  <si>
    <t>согласно тарифа SWIFT+ 40 сомони</t>
  </si>
  <si>
    <t>2. Гарантии, выпущенные ОАО "Агроинвестбанк" в пользу бенифициара -    клиента Банка</t>
  </si>
  <si>
    <t>2.3. Плата за каждый выпуск свифта (в пределах гарантии)</t>
  </si>
  <si>
    <t xml:space="preserve">3. Кафолатномае, ки XСК "Агроинвестбонк" дар асоси контр-кафолатномаи бонки дигар мекушояд
  </t>
  </si>
  <si>
    <t xml:space="preserve">2.3. Пардохт барои [ар як хабарномаи свифти (дар доираи кафолатнома) </t>
  </si>
  <si>
    <t>0,1% от суммы гарантии ( min 100 сомони maх 3000 сомони)</t>
  </si>
  <si>
    <t>согласно договора (min 100 сомони)</t>
  </si>
  <si>
    <t>3.3. Плата за каждый выпуск свифта (в пределах гарантии)</t>
  </si>
  <si>
    <t>3.2. При предъявлении требования на оплату по гарантии</t>
  </si>
  <si>
    <t>0,025 % аз маблаu</t>
  </si>
  <si>
    <t>0,05 % аз маблаu</t>
  </si>
  <si>
    <t>1.2. Пардохт мувофиrи кафолатнома</t>
  </si>
  <si>
    <r>
      <t>1.4. Пардохт барои [ар як хабарномаи свифт</t>
    </r>
    <r>
      <rPr>
        <sz val="12"/>
        <rFont val="Times New Roman Tj"/>
        <family val="1"/>
      </rPr>
      <t>ї</t>
    </r>
    <r>
      <rPr>
        <sz val="12"/>
        <rFont val="Times New Roman TAJIK"/>
        <family val="1"/>
      </rPr>
      <t xml:space="preserve"> (дар доираи кафолатнома) </t>
    </r>
  </si>
  <si>
    <t>1.2. Оплата при предъявлении требования по гарантии</t>
  </si>
  <si>
    <t>1.3. Изменение условий гарантии (за каждый пакет изменений) (увеличение суммы гарантии рассматривается как самостоятельный выпуск гарантии)</t>
  </si>
  <si>
    <t>1.4. Плата за каждый выпуск свифта (в пределах гарантии)</t>
  </si>
  <si>
    <t xml:space="preserve">0,05% от суммы 
</t>
  </si>
  <si>
    <t>г) оформление кредитного договора под оплату акцептованного платежа</t>
  </si>
  <si>
    <t>г) додани пули наrд бо асъори миллb бо санади хароxотb</t>
  </si>
  <si>
    <t>Иваз кардани пули наrд</t>
  </si>
  <si>
    <t>1. Иваз кардани пули наrд бо арзиши исмии гуногун :</t>
  </si>
  <si>
    <t>Размен наличных денег</t>
  </si>
  <si>
    <t>1. Размен наличных денег по разным достоинствам:</t>
  </si>
  <si>
    <t>Обмен наличных денег</t>
  </si>
  <si>
    <t>1. Обмен ветхих наличных денег на годные:</t>
  </si>
  <si>
    <t xml:space="preserve">               -  бо арзи хориxb</t>
  </si>
  <si>
    <t xml:space="preserve">               -  бо арзи миллb</t>
  </si>
  <si>
    <t xml:space="preserve">               - в сомони</t>
  </si>
  <si>
    <t xml:space="preserve">               - в инвалюте</t>
  </si>
  <si>
    <t>5.Пешни[оди иrтибос аз [исоб[ои мизоxон дар формати свифтии МТ-940/950</t>
  </si>
  <si>
    <t>1. Гузаронидани пардохти Мизоxон дар [удуди кишвар (XТ):</t>
  </si>
  <si>
    <t>1. Кушодани [исоби махсуси бонкb, аз он xумла  аз рeи лои[аи музди ме[нат</t>
  </si>
  <si>
    <t>4. Депозити суuуртавии [исоби кортb</t>
  </si>
  <si>
    <t xml:space="preserve">                      - корти VISA Business/MasterCard Gold,Business</t>
  </si>
  <si>
    <t>2. Гузаронидани пардохт[ои мизоxон берун аз [удуди кишвар (XТ) бо воситаи СВИФТ  ё ТЕЛЕКС:</t>
  </si>
  <si>
    <t xml:space="preserve">            - по платежам в российских рублях (код 810) и других валютах</t>
  </si>
  <si>
    <t xml:space="preserve">            - по платежам в долларах США (код 840)</t>
  </si>
  <si>
    <t xml:space="preserve">             - по платежам в ЕВРО (код 978)</t>
  </si>
  <si>
    <t>5.Предоставление выписки счетов клиентов в формати свифт МТ-940/950</t>
  </si>
  <si>
    <t>2. Проведение платежей Клиентов за пределы страны (РТ) посредством
    SWIFT или TELEX:</t>
  </si>
  <si>
    <t>6. Гузаронидани амалиёт[о бо корт[ои пластикии XСК "Агроинвестбонк" дар банкомат ва НДН-[ои бонк:******</t>
  </si>
  <si>
    <t xml:space="preserve">                      - бо корт[ои лои[аи музди маош</t>
  </si>
  <si>
    <t>0,5 % аз маблаu</t>
  </si>
  <si>
    <t>1,0 % аз маблаu</t>
  </si>
  <si>
    <t>1,5 % аз маблаu</t>
  </si>
  <si>
    <t>в) пардохти мол[о ва хизматрасонb</t>
  </si>
  <si>
    <t>7. Гузаронидани амалиёт[о бо корт[ои пластикb дар банкомат ва НДН -[ои дигар бонк[о:</t>
  </si>
  <si>
    <t>0.5 % аз маблаu</t>
  </si>
  <si>
    <t>1,8 % аз маблаu(min 4,00$)</t>
  </si>
  <si>
    <t>2.0 % аз маблаu(min 5,00$)</t>
  </si>
  <si>
    <t>0.40 доллари ИМА</t>
  </si>
  <si>
    <t>в)гирифтани маълумотнома оиди баrияи [исоб</t>
  </si>
  <si>
    <t xml:space="preserve">                       - бо сомонb</t>
  </si>
  <si>
    <t xml:space="preserve">                      - бо доллари ИМА</t>
  </si>
  <si>
    <t>10. Тасдиrномаи баrияи [исоби кортb дар хуxxати расмии Бонк</t>
  </si>
  <si>
    <r>
      <t>12.</t>
    </r>
    <r>
      <rPr>
        <sz val="12"/>
        <color indexed="8"/>
        <rFont val="Times New Roman TAJIK"/>
        <family val="1"/>
      </rPr>
      <t>Насби хизматрасонии</t>
    </r>
    <r>
      <rPr>
        <sz val="12"/>
        <color indexed="8"/>
        <rFont val="Times New Roman"/>
        <family val="1"/>
      </rPr>
      <t xml:space="preserve"> "Internet-banking"/"Mobile-banking"</t>
    </r>
  </si>
  <si>
    <t>1 доллари ИМА барои як корт</t>
  </si>
  <si>
    <t>5 доллари ИМА дар як сол</t>
  </si>
  <si>
    <t>19.00 доллари ИМА</t>
  </si>
  <si>
    <t>28.00 доллари ИМА</t>
  </si>
  <si>
    <t>100.00 доллари ИМА</t>
  </si>
  <si>
    <t>500.00 доллари ИМА</t>
  </si>
  <si>
    <t>1.60 доллари ИМА</t>
  </si>
  <si>
    <t>3.20 доллари ИМА</t>
  </si>
  <si>
    <t>б) пардохти мол[о ва хизматрасонb</t>
  </si>
  <si>
    <t>8.Гирифтани пули наrд бо корт[ои пластикии дигар бонк[о дар НДН -[ои бонк;</t>
  </si>
  <si>
    <t xml:space="preserve">0.50 доллари ИМА </t>
  </si>
  <si>
    <t xml:space="preserve">1.00 доллари ИМА </t>
  </si>
  <si>
    <t xml:space="preserve">0.20 доллари ИМА </t>
  </si>
  <si>
    <t>1.00 % аз маблаu</t>
  </si>
  <si>
    <t xml:space="preserve">2.10 доллари ИМА </t>
  </si>
  <si>
    <t>21. Тафтиш намудани норозигии мизox дар асоси ариза:</t>
  </si>
  <si>
    <t xml:space="preserve">4.20 доллари ИМА </t>
  </si>
  <si>
    <t xml:space="preserve">10.50 доллари ИМА </t>
  </si>
  <si>
    <t xml:space="preserve">4000.00 доллари ИМА </t>
  </si>
  <si>
    <t xml:space="preserve">100.00 доллари ИМА </t>
  </si>
  <si>
    <t xml:space="preserve">2500.00 доллари ИМА </t>
  </si>
  <si>
    <t>2 доллари ИМА дар як сол</t>
  </si>
  <si>
    <t>0.15 % аз маблаu</t>
  </si>
  <si>
    <t xml:space="preserve">0.05 доллари ИМА </t>
  </si>
  <si>
    <t xml:space="preserve">           а) шахсикунонии корт:</t>
  </si>
  <si>
    <t xml:space="preserve">0.70 доллари ИМА </t>
  </si>
  <si>
    <t xml:space="preserve">1.30 доллари ИМА </t>
  </si>
  <si>
    <t xml:space="preserve">                         - PIN-лифофаи Бонк</t>
  </si>
  <si>
    <t xml:space="preserve">0.35 доллари ИМА </t>
  </si>
  <si>
    <t xml:space="preserve">                        - пластики Муассисаи молиявb барои 1 адад дар 1 сол</t>
  </si>
  <si>
    <t xml:space="preserve">                        - PIN-лифофаи Муассисаи молиявb барои 1 адад дар 1 сол</t>
  </si>
  <si>
    <t xml:space="preserve">0.03 доллари ИМА </t>
  </si>
  <si>
    <t xml:space="preserve">0.25доллари ИМА </t>
  </si>
  <si>
    <t>24.Шахсикунони ва ма[фуздории корт[о ва PIN-лифофа[о</t>
  </si>
  <si>
    <t>25.Кор бо шикоят[ои мизоxон</t>
  </si>
  <si>
    <t>5 доллари ИМА барои 1 шикоят</t>
  </si>
  <si>
    <t>мувофиrи банд[ои шартнома</t>
  </si>
  <si>
    <t>б) барои тайёр намудан ва ё фиристонидани [уxxат[ои борфиристb</t>
  </si>
  <si>
    <t>в) барои баргардонидани [уxxат[ои пардохт нашуда бе вексели rабулнашуда</t>
  </si>
  <si>
    <t>г) барои баргардонидани [уxxат[ои пардохт нашуда бо вексели rабулнашуда</t>
  </si>
  <si>
    <t>90 сомони +хароxоти почтавb ва юридикb</t>
  </si>
  <si>
    <t>0,25 % аз маблаu(min 90 сомонb
maх 900 сомонb)</t>
  </si>
  <si>
    <t>90 сомонb +хароxоти почтавb ва юридикb</t>
  </si>
  <si>
    <t xml:space="preserve">1. Равона намудан ба бонки пардохткунанда  номгeи чек[о бо чеки [исобии дигар бонк[о ва дохил намудани маблаuи дахлдорро бо [уxxати пардохт ба [исоби мизоx  ( барои [ар як номгe)
    </t>
  </si>
  <si>
    <t>б) Додани нусхаи  ордери хароxотb/воридотии хазинавb(1 дона)</t>
  </si>
  <si>
    <t>1. Амалиёт[о бо мизоxони бонк бо доллари ИМА</t>
  </si>
  <si>
    <t>3.Амалиёт[о бо мизоxони бонк бо  рубли русb ва дигар асъор[о</t>
  </si>
  <si>
    <t>Хариди асъори хориxb - бозори байнибонкb</t>
  </si>
  <si>
    <t>1. Хариди доллари ИМА дар бозори  байнибонкb</t>
  </si>
  <si>
    <t>2. Хариди Евро дар бозори  байнибонкb</t>
  </si>
  <si>
    <t>3. Хариди рубли русb ва дигар асъор[о дар бозори  байнибонкb</t>
  </si>
  <si>
    <t>мувофиrи муомилоти байнибонкb басташуда</t>
  </si>
  <si>
    <t>Хариди асъори хориxb - нуrта[ои мубодилаи асъори бонк</t>
  </si>
  <si>
    <t>1.  Фуруши доллари ИМА  бо воситаи мубодилаи асъори бонк</t>
  </si>
  <si>
    <t>3. Хариди рубли русb ва дигар асъор[о бо воситаи нуrта[ои мубодилаи асъори бонк</t>
  </si>
  <si>
    <t>1.Хариди  доллари ИМА  дар бозори дохили низомb</t>
  </si>
  <si>
    <t>2. Хариди  Евро  дар бозори дохили низомb</t>
  </si>
  <si>
    <t>аз рeи rурби муrарранамудаи  АИБ дар рeзи дохилшудаи дархости мизоx</t>
  </si>
  <si>
    <t>мувофиrи муомилоти дохили низомии басташуда</t>
  </si>
  <si>
    <t>Мубодилаи арзи хориxb ба арзи миллb (барои мизоxони бонк)</t>
  </si>
  <si>
    <t xml:space="preserve">2.Амалиёт[о бо мизоxони бонк бо  Евро </t>
  </si>
  <si>
    <t>Фуруши асъори хориxb - бозори байнибонкb</t>
  </si>
  <si>
    <t>1. Фуруши доллари ИМА дар бозори  байнибонкb</t>
  </si>
  <si>
    <t>2. Фуруши Евро дар бозори  байнибонкb</t>
  </si>
  <si>
    <t>3. Фуруши рубли русb ва дигар асъор[о дар бозори  байнибонкb</t>
  </si>
  <si>
    <t>2. Фуруши Евро  бо воситаи нуrта[ои мубодилаи асъори бонк</t>
  </si>
  <si>
    <t>3. Фуруши  рубли русb ва дигар асъор[о бо воситаи нуrта[ои мубодилаи асъори бонк</t>
  </si>
  <si>
    <t>Фуруши асъори хориxb  - бозори дохили низомb</t>
  </si>
  <si>
    <t>1. Фуруши доллари ИМА дар бозори дохили низомb</t>
  </si>
  <si>
    <t>2. Фуруши Евро дар бозори дохили низомb</t>
  </si>
  <si>
    <t>3. Фуруши рубли русb ва дигар асъор[о  дар бозори дохили низомb</t>
  </si>
  <si>
    <t>Иваз кардани асъори хориxии як номинал</t>
  </si>
  <si>
    <t>1. Иваз кардани пули наrди асъори хориxb бо арзиши гуногун:</t>
  </si>
  <si>
    <t xml:space="preserve">б)иваз кардани нишонди[анда[ои пули  арзишаш  калон ба майда  (барои [ар вараr, ки дар натиxаи мубодилаи нишонди[анда[ои пули дода шудааст) </t>
  </si>
  <si>
    <t>а)иваз кардани нишонди[анда[ои пули арзишаш майда ба калон (барои [ар вараr, ки барои мубодилаи нишонди[анда[ои пули rабул шудааст)</t>
  </si>
  <si>
    <t>Мубодилаи асъори хориxb арзиши исмии гуногун</t>
  </si>
  <si>
    <t>1. Мубодилаи пули наrд  бо асъори хориxb бо арзиши исмии гуногун:</t>
  </si>
  <si>
    <t>а) мубодилаи пул[ои ношоям ба коршоям дар як намуди асъор</t>
  </si>
  <si>
    <t xml:space="preserve">б) мубодила аз рeи дархости Мизоx  як арзиши исмии асъори хориxb  ба арзиши исмии дигар </t>
  </si>
  <si>
    <t xml:space="preserve"> нархи хариду фуруш  дар бозори байнибонкии арзи хориxb + 0,02% аз маблаu</t>
  </si>
  <si>
    <t>б) барои [исобдорb (дисконтикунонb) вексел</t>
  </si>
  <si>
    <t>аз рeи шарт[ои шартнома</t>
  </si>
  <si>
    <t>0,5 % аз маблаuи амалиёт</t>
  </si>
  <si>
    <t>1. Кушодани [исоби мукотибавb ва ба расмият даровардани шартнома[о оиди  муносибат[ои мукотибавb бо Бонк- респондент</t>
  </si>
  <si>
    <t>2.Хизматрасонии [исоби мукотибавии Бонк-респондент:</t>
  </si>
  <si>
    <t>а) пардохти абонентb дар [олати сифр будани меъёр аз рeи [исоби мукотибавb (дар 1 мо[)</t>
  </si>
  <si>
    <t xml:space="preserve">               - амалиёт[ои хазинавb</t>
  </si>
  <si>
    <t xml:space="preserve">               - амалиёт[ои бенакдинаи чекb</t>
  </si>
  <si>
    <t xml:space="preserve">               - амалиёт[ои [исоббаробаркунии байнибонкb</t>
  </si>
  <si>
    <t xml:space="preserve">               - мубодилаи асъори хориxb</t>
  </si>
  <si>
    <t>4.Пешни[одот аз рeи дархост[ои Банк-респондент:</t>
  </si>
  <si>
    <t>а)  корт[ои пластикии  Банк барои [исоби Банк-респондент</t>
  </si>
  <si>
    <t>в) нусхаи иrтибос аз  [исоб дар давраи муайян  (барои 1 иrтибос)</t>
  </si>
  <si>
    <t>б) иrтибос аз [исоб дар давраи муайян ( якум бор - аслb)</t>
  </si>
  <si>
    <t>г) нусхаи хуxxати пардохт барои иrтибос  аз [исоб (бори якум)</t>
  </si>
  <si>
    <t xml:space="preserve">д)нусхаи дуввуми хуxxат[ои пардохт барои иrтибос аз  [исоб (барои 1 дона)  </t>
  </si>
  <si>
    <t xml:space="preserve">            - при оценке инкассируемых средств свыше 200 тысяч сомони</t>
  </si>
  <si>
    <t>0,03 % аз маблаu(min 30 сомонb
maх 450 сомонb)</t>
  </si>
  <si>
    <t>0,25 % аз маблаu(min 150 сомонb
maх 1500 сомонb)</t>
  </si>
  <si>
    <t>дар мувофаrа</t>
  </si>
  <si>
    <t>Маблаuи умумии а[д[о дар як рeз:</t>
  </si>
  <si>
    <t>3% аз маблаu (на кам аз 10 сомонb)</t>
  </si>
  <si>
    <t xml:space="preserve">2,5 %аз маблаu </t>
  </si>
  <si>
    <t xml:space="preserve">2,3 %аз маблаu </t>
  </si>
  <si>
    <t xml:space="preserve">2 % аз маблаu </t>
  </si>
  <si>
    <t>дополнительно прибавляется</t>
  </si>
  <si>
    <t>3. Пешни[од намудани восита[ои техникb барои пайвастшави ба  [исоби мукотибавb дар [олати истифодабарии низоми компютерb , ки аз хизматрасонии бонкb хориx шудаанд.</t>
  </si>
  <si>
    <t>1.0 % от суммы</t>
  </si>
  <si>
    <t>3,0 % от суммы</t>
  </si>
  <si>
    <t xml:space="preserve"> 0,3-1.0% аз маблаu</t>
  </si>
  <si>
    <t>1.0 % аз маблаu</t>
  </si>
  <si>
    <t>3,0 % аз маблаu</t>
  </si>
  <si>
    <t xml:space="preserve">                      - карты для процентов по депозитам</t>
  </si>
  <si>
    <t xml:space="preserve">                      - по всем другим картам</t>
  </si>
  <si>
    <t>з) гирифтани маълумот оиди 10 амалиёти охирин тариrи банкомат</t>
  </si>
  <si>
    <t>в) получение справки об остатке счета</t>
  </si>
  <si>
    <t>1.00 % от суммы</t>
  </si>
  <si>
    <t xml:space="preserve">г) "SMS-оповещение" для каждого клиента </t>
  </si>
  <si>
    <t>0.15 % от суммы</t>
  </si>
  <si>
    <t>а) персонализация</t>
  </si>
  <si>
    <t>б) распечатка PIN-конвертов</t>
  </si>
  <si>
    <t xml:space="preserve">                         - PIN-конверт банка</t>
  </si>
  <si>
    <t>в) учет и ответственное хранение карт</t>
  </si>
  <si>
    <t>0,25 % от суммы (min 90 сомони maх 900 сомони)</t>
  </si>
  <si>
    <t>60 сомони +почтовые расходы</t>
  </si>
  <si>
    <t>90 сомони +почтовые и юридические расходы</t>
  </si>
  <si>
    <t>д) за авизование изменений условий инкассовго поручения (за каждое изменение)</t>
  </si>
  <si>
    <t>0,25 % от суммы(min 90 сомони
maх 900 сомони)</t>
  </si>
  <si>
    <t>Брокерские услуги</t>
  </si>
  <si>
    <t>3 % от суммы(не меньше 10 сомони)</t>
  </si>
  <si>
    <t>2.5% от суммы</t>
  </si>
  <si>
    <t>2.3% от суммы</t>
  </si>
  <si>
    <t>2.0% от суммы</t>
  </si>
  <si>
    <t xml:space="preserve">    1.до 10 000 сомони</t>
  </si>
  <si>
    <t xml:space="preserve">    2.от 10 001 сомони до 50 000 сомони</t>
  </si>
  <si>
    <t>0,03 % от суммы(min 30 сомони
maх 450 сомони)</t>
  </si>
  <si>
    <t>0,25 % от суммы(min 150 сомони
maх 1500 сомони)</t>
  </si>
  <si>
    <t xml:space="preserve">        - барои кушодани аккредитивb бо маблаuи пули таъминшуда ва ё бо кафолатномаи (у[дадории рамбурсии) бонки сеюм таъминшуда,  бо назардошти пардохт барои хабарномаи тариrи SWIFT равон мешуда</t>
  </si>
  <si>
    <t xml:space="preserve">в) пешни[од намудани вараrаи фоиз[ои [исобкардашуда аз рeи rарз </t>
  </si>
  <si>
    <r>
      <t xml:space="preserve">        - барои даровардани таuйирот ба шарт[ои аккредитив (барои </t>
    </r>
    <r>
      <rPr>
        <sz val="12"/>
        <rFont val="Times New Roman Tj"/>
        <family val="1"/>
      </rPr>
      <t>њ</t>
    </r>
    <r>
      <rPr>
        <sz val="12"/>
        <rFont val="Times New Roman TAJIK"/>
        <family val="1"/>
      </rPr>
      <t>ар як  бастаи таuйирот</t>
    </r>
    <r>
      <rPr>
        <sz val="12"/>
        <rFont val="Times New Roman Tj"/>
        <family val="1"/>
      </rPr>
      <t>њ</t>
    </r>
    <r>
      <rPr>
        <sz val="12"/>
        <rFont val="Times New Roman TAJIK"/>
        <family val="1"/>
      </rPr>
      <t>о)</t>
    </r>
  </si>
  <si>
    <t xml:space="preserve">        - барои номутобиrи[о дар [уxxат[о (барои [ар як номутобиrи), агар хуxxат[о аз тарафи XСК Агроинвестбонк тафтиш шуда бошад</t>
  </si>
  <si>
    <t xml:space="preserve">        - пардохт барои [ар як хабарномаи свифти (дар доираи аккредитив) 
</t>
  </si>
  <si>
    <t xml:space="preserve">        - барои беэътибор гардонидани аккредитив пеш аз му[лати эътибори он</t>
  </si>
  <si>
    <t xml:space="preserve">        - барои ого[кунии аккредитив ба бенефитсиар
</t>
  </si>
  <si>
    <t xml:space="preserve">        - барои илова намудани тасдиrот ба аккредитиви бо маблаuи пули
          таъминшуда</t>
  </si>
  <si>
    <t xml:space="preserve">        - барои илова намудани тасдиrот ба аккредитиви бо маблаuи пули
          таъминнашуда</t>
  </si>
  <si>
    <t xml:space="preserve">        - барои даровардани тагйирот ба шарт[ои аккредитив (барои дар як бастаи тагйирот[о)</t>
  </si>
  <si>
    <t xml:space="preserve">        - барои номутобиrи[о дар хуxxат[о (барои [ар як номутобиrи), агар 
         хуxxат[о аз тарафи ЧСК Агроинвестбонк тафтиш шуда бошад</t>
  </si>
  <si>
    <t>1.Пешни[оди акцепти бонкb ва ба расмият даровардани шартнома :</t>
  </si>
  <si>
    <t xml:space="preserve">в) бастани шартномаи гарав ва кушодани сурат[исоб оиди гарав </t>
  </si>
  <si>
    <t>д) ба расмият даровардани шартномаи rарзи барои пардохти rабулии пардохт</t>
  </si>
  <si>
    <t>3. Ташкили пардохти  интиrол[о бо та[лили дастии [уxxат[ои пардохт аз бонк[ои -респондент дохилшуда:</t>
  </si>
  <si>
    <t xml:space="preserve">а) пардохти [исоби чеки Бонк  дар дохили низоми АИБ </t>
  </si>
  <si>
    <t xml:space="preserve">а) гирифтани пули наrд бо сомонb: </t>
  </si>
  <si>
    <t xml:space="preserve">б) гирифтани пули наrд бо доллари ИМА </t>
  </si>
  <si>
    <t xml:space="preserve">  - бо тамоми намуд[ои дигар корт[о</t>
  </si>
  <si>
    <t>22. Мувофиr кардани муассисаи молияви барномаи агентии КАД :</t>
  </si>
  <si>
    <t>23. Амалиёт[о</t>
  </si>
  <si>
    <t xml:space="preserve">           б) чоп намудани PIN-лифофа[о </t>
  </si>
  <si>
    <t>2. Додани нусхаи хуxxати пардохти ё маълумотнома оиди интиrол (1 дона)</t>
  </si>
  <si>
    <t>1. Хариди доллари ИМА бо воситаи нуrта[ои мубодилаи асъори бонк</t>
  </si>
  <si>
    <t>2. Хариди Евро бо воситаи нукта[ои мубодилаи асъори бонк</t>
  </si>
  <si>
    <t>Харидории rоuаз[ои rиматнок - барои тиxорат</t>
  </si>
  <si>
    <t>2. Харидории rоuаз[ои rиматноки rарзb  - барои тиxорат</t>
  </si>
  <si>
    <t>Харидории rоuаз[ои rиматнок - барои фурeш</t>
  </si>
  <si>
    <t>2. Харидории rоuаз[ои rиматноки rарзb  - барои фурeш</t>
  </si>
  <si>
    <t>Харидории rоuаз[ои rиматнок - то мe[лати пардохт ниго[дошташуда</t>
  </si>
  <si>
    <t>2. Харидории rоuаз[ои rиматноки rарзb  - то мe[лати пардохт ниго[дошташуда</t>
  </si>
  <si>
    <t>ж) барои  пешни[оди вараrаи вексел</t>
  </si>
  <si>
    <t>к) барои сохторсозии муомилоти байналхалrи бо  вексел[о</t>
  </si>
  <si>
    <t>и) барои сохторсозии муомилоти локали бо  вексел[о</t>
  </si>
  <si>
    <t>Фурeши rоuаз[ои rиматнок - барои тиxорат</t>
  </si>
  <si>
    <t>2. Фурeши rоuаз[ои rиматноки rарзb  - барои тиxорат</t>
  </si>
  <si>
    <t>Фурeши rоuаз[ои rиматнок - барои фурeш</t>
  </si>
  <si>
    <t xml:space="preserve"> е)маълумотнома-тасдиrнома оиди ворид ё хориx шудани маблаu[ои пули  </t>
  </si>
  <si>
    <t xml:space="preserve">ж)  маълумотнома- тасдиrнома оиди надоштани rарз назди бонк </t>
  </si>
  <si>
    <t xml:space="preserve">з) маълумотнома оиди боздошт намудани андоз[о аз сарчашма[ои пардохт   </t>
  </si>
  <si>
    <t>и) хизматрасонии аз руи дарёфти маблаu ва rиммат[о</t>
  </si>
  <si>
    <t>5. Аз руи дархости Мизоx пешни[од намудани дафтарчаи чекии пули  барои [исоб</t>
  </si>
  <si>
    <t xml:space="preserve">6.Аз руи дархости Мизоx пешни[од намудани дафтарчаи чекии [исоббаробаркуни  барои [исоб </t>
  </si>
  <si>
    <t>а) пардохти абоненти дар холати сифр будани меъёр аз руи [исоби мукотибави (дар 1 мо[)</t>
  </si>
  <si>
    <t>б) пардохти абоненти дар [олати [исоб кардани фоиз[о барои [исоби мукотибави (дар 1 руз)</t>
  </si>
  <si>
    <t>в) пардохти якмаротиба дар [олати гузаронидани [ар як амалиёти бонки:</t>
  </si>
  <si>
    <t>4.Пешни[одот аз руи дархост[ои Банк-респондент:</t>
  </si>
  <si>
    <t>б) иrтибос аз [исоб дар давраи муайян ( якум бор - асл)</t>
  </si>
  <si>
    <t>г) нусхаи хуxxати пардохт барои иrтибос  аз   [исоб (бори якум)</t>
  </si>
  <si>
    <t>1. Кушодани [исоби мукотибави ва ба расмият даровардани шартнома оиди муносибат[ои мукотибави бо Бонк- респондент</t>
  </si>
  <si>
    <t>а) пардохти абоненти дар [олати сифр будани меъёр аз руи [исоби мукотибави (дар 1 мо[)</t>
  </si>
  <si>
    <t>3. Пешни[од намудани маблаuи техники барои иxозат додани [исоби мукотибави дар холати истифодабарии низоми компютери , ки аз хизматрасонии бонки хориx шудаанд.</t>
  </si>
  <si>
    <t>б) иrтибос аз хисоб дар давраи муайян ( якум бор - асл)</t>
  </si>
  <si>
    <t>1. Кушодани [исоби мукотибави ва ба расмият даровардани шартнома оиди [исоби бонки:</t>
  </si>
  <si>
    <t>а)  корт[ои пластикии  Банк  барои [исоби Банк-респондент</t>
  </si>
  <si>
    <t>Амалиёт[о аз рeи [исоб[ои  xойгиркуни[ои  мe[латноки  бонк[ои Тоxикистон , ки дар бонк кушодаанд</t>
  </si>
  <si>
    <t>1. Мувофикат кардани шарт[о ва ба расмият даровардани шартнома оиди xойгиркунии му[латнок бо дигар бонк[о</t>
  </si>
  <si>
    <t>1.  Мувофиrат кардани шарт[о ва ба расмият даровардани шартномаи xойгиркунии му[латнок   бо дигар бонк[о</t>
  </si>
  <si>
    <t>1.  Мувофикат кардани шарт[о  ва ба расмият даровардани шартнома оиди  xойгиркунии  му[латнок бо дигар бонк[о</t>
  </si>
  <si>
    <t xml:space="preserve">в) даровардани истило[ ба шартнома бо ташаббуси Мизоx </t>
  </si>
  <si>
    <t xml:space="preserve">                - [ангоми иxораи сейфи намуди A (32,0 см х 7,5 см)</t>
  </si>
  <si>
    <t xml:space="preserve">                - [ангоми иxораи сейфи намуди  В (32,0 см х 10,0 см)</t>
  </si>
  <si>
    <t xml:space="preserve">                - [ангоми иxораи сейфи намуди C (32,0 см х 15,0 см)</t>
  </si>
  <si>
    <t xml:space="preserve">                - [ангоми иxораи сейфи намуди D (32,0 см х 25,0 см)</t>
  </si>
  <si>
    <t xml:space="preserve">                - [ангоми иxораи сейфи намуди Е (32,0 см х 30,0 см)</t>
  </si>
  <si>
    <t>Rабули арзиш[о дар сейф[ои нига[дории умумb</t>
  </si>
  <si>
    <t xml:space="preserve">1.  Мувофиrат кардани шарт[о ва ба расмият даровардани шартнома бо мизоx оиди расонидани хизматрасонии сейфи, бо пардохти абоненти барои нига[дори дар 1 шабонаруз: </t>
  </si>
  <si>
    <t>2.Бо ташабуси Мизоx гирифтани арзиш[о аз  сейф[ои нигo[дории умуми барои тафтиш, rисман ё пурра гирифтани он[о ( пардохти як маротибаги- новобаста аз намуди сейф ва му[лати нигo[дори)</t>
  </si>
  <si>
    <t>3. Rабули арзиш[о барои ниго[дори шахсони юридики (пардохти соатбай)</t>
  </si>
  <si>
    <t>1. Пешни[од намудани хизматрасони оиди ташхизоти металл[ои rимматба[о ( барои  хар грамм)</t>
  </si>
  <si>
    <t>Rабули металл[ои rимматба[о дар Бонк барои нигo[дорb</t>
  </si>
  <si>
    <t xml:space="preserve">1.Мувофиrат кардани шарт[о ва ба расмият даровардани шартнома бо мизоx оиди нигo[дории металл[ои rимматба[о, бо баркароркунии пардохти абоненти барои нигo[дори дар 1 шабонаруз:  </t>
  </si>
  <si>
    <t>2. Бо ташабуси Мизоx гирифтани арзиш[ои металл[ои rимматнок аз анбори Бонк  барои тафтиш, rисман ё пурра гирифтани он[о ( пардохти як маротибаги- новобаста аз  му[лати нига[дори)</t>
  </si>
  <si>
    <t xml:space="preserve">д) аз руи дигар масъала[о, ки ба фаъолияти бонк  дахлдор аст </t>
  </si>
  <si>
    <t>а) дар намуди лои[аи хуxxат аз руи иншоот, ки барои нигo[дори  дар Бонк додаанд (барои 1 лои[а)</t>
  </si>
  <si>
    <t>0,02%  аз маблаuи тасдиrшуда</t>
  </si>
  <si>
    <t>аз рeи rурби мубодилаи АИБ дар рeзи  дохилшудаи дархости мизоx</t>
  </si>
  <si>
    <t>аз руи шарт[ои шартнома, на зиёда аз 1,5 % аз маблаuи пардохти якдаъфина</t>
  </si>
  <si>
    <r>
      <t>5. Пешни[оди барномаи</t>
    </r>
    <r>
      <rPr>
        <sz val="12"/>
        <color indexed="10"/>
        <rFont val="Times New Roman TAJIK"/>
        <family val="1"/>
      </rPr>
      <t xml:space="preserve"> </t>
    </r>
    <r>
      <rPr>
        <sz val="12"/>
        <rFont val="Times New Roman TAJIK"/>
        <family val="1"/>
      </rPr>
      <t>автоматикунонидаи</t>
    </r>
    <r>
      <rPr>
        <sz val="12"/>
        <color indexed="8"/>
        <rFont val="Times New Roman TAJIK"/>
        <family val="1"/>
      </rPr>
      <t xml:space="preserve"> гузаронидани музди ме[нати кормандони ташкилот ва омeзонидани он[о дар доираи лои[аи музди ме[нат</t>
    </r>
  </si>
  <si>
    <t>а)  корт[ои пластикии  Бонк  барои хисоби Банк-респондент</t>
  </si>
  <si>
    <t>а)  корт[ои пластикии  Бонк барои хисоби Банк-респондент</t>
  </si>
  <si>
    <t>6.Гузаронидани пардохт[ои Мизоxон берун аз худуди кишвар (XТ) бо воситаи СВИФТ ё ТЕЛЕКС ба таври Экспрес-интиrол дар давоми 2 соат:</t>
  </si>
  <si>
    <t>а)  бо маблаuи пулb таъминшуда</t>
  </si>
  <si>
    <t>б) бе таъминоти пулb</t>
  </si>
  <si>
    <t>3.2. Пардохт мувофиrи кафолатнома</t>
  </si>
  <si>
    <t xml:space="preserve">3.3. Пардохт барои [ар як хабарномаи свифтb (дар доираи кафолатнома) </t>
  </si>
  <si>
    <t>в)додани пули наrд бо асъори миллb  бо  чеки пулb</t>
  </si>
  <si>
    <t>а) иваз кардани нишона[ои пулии арзишаш хурд ба калон ( барои [ар вараr, ки барои мубодилаи нишони пули  rабул шудааст)</t>
  </si>
  <si>
    <t>10% аз маблаu</t>
  </si>
  <si>
    <t>10% от суммы</t>
  </si>
  <si>
    <t>0,3% аз маблаu</t>
  </si>
  <si>
    <r>
      <t>4.Тасди</t>
    </r>
    <r>
      <rPr>
        <sz val="12"/>
        <rFont val="Times New Roman Tj"/>
        <family val="1"/>
      </rPr>
      <t>ќ</t>
    </r>
    <r>
      <rPr>
        <sz val="12"/>
        <rFont val="Times New Roman TAJIK"/>
        <family val="1"/>
      </rPr>
      <t xml:space="preserve"> намудани корти намунаи имзо</t>
    </r>
    <r>
      <rPr>
        <sz val="12"/>
        <rFont val="Times New Roman Tj"/>
        <family val="1"/>
      </rPr>
      <t>њ</t>
    </r>
    <r>
      <rPr>
        <sz val="12"/>
        <rFont val="Times New Roman TAJIK"/>
        <family val="1"/>
      </rPr>
      <t xml:space="preserve">о ва </t>
    </r>
    <r>
      <rPr>
        <sz val="12"/>
        <rFont val="Times New Roman Tj"/>
        <family val="1"/>
      </rPr>
      <t>њ</t>
    </r>
    <r>
      <rPr>
        <sz val="12"/>
        <rFont val="Times New Roman TAJIK"/>
        <family val="1"/>
      </rPr>
      <t>у</t>
    </r>
    <r>
      <rPr>
        <sz val="12"/>
        <rFont val="Times New Roman Tj"/>
        <family val="1"/>
      </rPr>
      <t>љљ</t>
    </r>
    <r>
      <rPr>
        <sz val="12"/>
        <rFont val="Times New Roman TAJIK"/>
        <family val="1"/>
      </rPr>
      <t>ат</t>
    </r>
    <r>
      <rPr>
        <sz val="12"/>
        <rFont val="Times New Roman Tj"/>
        <family val="1"/>
      </rPr>
      <t>њ</t>
    </r>
    <r>
      <rPr>
        <sz val="12"/>
        <rFont val="Times New Roman TAJIK"/>
        <family val="1"/>
      </rPr>
      <t>ои таъсис</t>
    </r>
    <r>
      <rPr>
        <sz val="12"/>
        <rFont val="Times New Roman Tj"/>
        <family val="1"/>
      </rPr>
      <t>ї</t>
    </r>
  </si>
  <si>
    <t>2.70/3.50 доллари ИМА</t>
  </si>
  <si>
    <t>3.50/4.50 доллари ИМА</t>
  </si>
  <si>
    <t>5.00/6.50 доллари ИМА</t>
  </si>
  <si>
    <t>12.60/19.00 доллари ИМА</t>
  </si>
  <si>
    <t>18.60/28.00 доллари ИМА</t>
  </si>
  <si>
    <t>24.60/32.00 доллари ИМА</t>
  </si>
  <si>
    <r>
      <t>б) аз р</t>
    </r>
    <r>
      <rPr>
        <sz val="12"/>
        <rFont val="Times New Roman TAJIK"/>
        <family val="1"/>
      </rPr>
      <t>e</t>
    </r>
    <r>
      <rPr>
        <sz val="12"/>
        <rFont val="Times New Roman"/>
        <family val="1"/>
      </rPr>
      <t>и смарт-корт</t>
    </r>
    <r>
      <rPr>
        <sz val="12"/>
        <rFont val="Times New Roman TAJIK"/>
        <family val="1"/>
      </rPr>
      <t>[</t>
    </r>
    <r>
      <rPr>
        <sz val="12"/>
        <rFont val="Times New Roman"/>
        <family val="1"/>
      </rPr>
      <t>о,мў</t>
    </r>
    <r>
      <rPr>
        <sz val="12"/>
        <rFont val="Times New Roman Tj"/>
        <family val="1"/>
      </rPr>
      <t>њ</t>
    </r>
    <r>
      <rPr>
        <sz val="12"/>
        <rFont val="Times New Roman"/>
        <family val="1"/>
      </rPr>
      <t>лати эътибор 2 сол/3 сол:</t>
    </r>
  </si>
  <si>
    <t>4.50/8.50 доллари ИМА</t>
  </si>
  <si>
    <t>7.00/13.00 доллари ИМА</t>
  </si>
  <si>
    <t>16.00/25.50 доллари ИМА</t>
  </si>
  <si>
    <t>22.00/36.00 доллари ИМА</t>
  </si>
  <si>
    <t>30.00/42.00 доллари ИМА</t>
  </si>
  <si>
    <r>
      <t xml:space="preserve">                      - корти дохилии "Корти Милл</t>
    </r>
    <r>
      <rPr>
        <sz val="12"/>
        <rFont val="Times New Roman Tj"/>
        <family val="1"/>
      </rPr>
      <t>ї</t>
    </r>
    <r>
      <rPr>
        <sz val="12"/>
        <rFont val="Times New Roman TAJIK"/>
        <family val="1"/>
      </rPr>
      <t>"</t>
    </r>
  </si>
  <si>
    <r>
      <t>мувофи</t>
    </r>
    <r>
      <rPr>
        <sz val="12"/>
        <rFont val="Times New Roman Tj"/>
        <family val="1"/>
      </rPr>
      <t>ќ</t>
    </r>
    <r>
      <rPr>
        <sz val="12"/>
        <rFont val="Times New Roman TAJIK"/>
        <family val="1"/>
      </rPr>
      <t>и шартнома</t>
    </r>
  </si>
  <si>
    <t>2.50 доллари ИМА</t>
  </si>
  <si>
    <r>
      <t xml:space="preserve">                      - </t>
    </r>
    <r>
      <rPr>
        <sz val="12"/>
        <color indexed="8"/>
        <rFont val="Times New Roman Tj"/>
        <family val="1"/>
      </rPr>
      <t>њ</t>
    </r>
    <r>
      <rPr>
        <sz val="12"/>
        <color indexed="8"/>
        <rFont val="Times New Roman TAJIK"/>
        <family val="1"/>
      </rPr>
      <t>ама намуди корт</t>
    </r>
    <r>
      <rPr>
        <sz val="12"/>
        <color indexed="8"/>
        <rFont val="Times New Roman Tj"/>
        <family val="1"/>
      </rPr>
      <t>њ</t>
    </r>
    <r>
      <rPr>
        <sz val="12"/>
        <color indexed="8"/>
        <rFont val="Times New Roman TAJIK"/>
        <family val="1"/>
      </rPr>
      <t>ои пардохт</t>
    </r>
    <r>
      <rPr>
        <sz val="12"/>
        <color indexed="8"/>
        <rFont val="Times New Roman Tj"/>
        <family val="1"/>
      </rPr>
      <t>ї</t>
    </r>
  </si>
  <si>
    <t>10.00 доллари ИМА</t>
  </si>
  <si>
    <t>г) интиrоли маблаu аз корт ба корт барои як доранда(Р2Р)</t>
  </si>
  <si>
    <t>д) интиrоли маблаu аз корт ба корт барои дорандагони гуногун(Р2Р)</t>
  </si>
  <si>
    <t>е)ворид намудани маблаu ба сурат[исоби корти пластикb ба воситаи НДН-[ои бонк</t>
  </si>
  <si>
    <r>
      <t xml:space="preserve">                      - корти дохилии "Корти Милл</t>
    </r>
    <r>
      <rPr>
        <sz val="12"/>
        <color indexed="8"/>
        <rFont val="Times New Roman Tj"/>
        <family val="1"/>
      </rPr>
      <t>ї</t>
    </r>
    <r>
      <rPr>
        <sz val="12"/>
        <color indexed="8"/>
        <rFont val="Times New Roman TAJIK"/>
        <family val="1"/>
      </rPr>
      <t>"</t>
    </r>
  </si>
  <si>
    <t>2.0 % аз маблаu</t>
  </si>
  <si>
    <r>
      <t>11.Насби хизматрасонии "SMS-</t>
    </r>
    <r>
      <rPr>
        <sz val="12"/>
        <color indexed="8"/>
        <rFont val="Times New Roman"/>
        <family val="1"/>
      </rPr>
      <t>b</t>
    </r>
    <r>
      <rPr>
        <sz val="12"/>
        <color indexed="8"/>
        <rFont val="Times New Roman TAJIK"/>
        <family val="1"/>
      </rPr>
      <t>anking"</t>
    </r>
  </si>
  <si>
    <r>
      <t>13.</t>
    </r>
    <r>
      <rPr>
        <sz val="12"/>
        <color indexed="8"/>
        <rFont val="Times New Roman TAJIK"/>
        <family val="1"/>
      </rPr>
      <t>Генерация намудани корт[ои виртуалb тариrи</t>
    </r>
    <r>
      <rPr>
        <sz val="12"/>
        <color indexed="8"/>
        <rFont val="Times New Roman"/>
        <family val="1"/>
      </rPr>
      <t xml:space="preserve"> хизматрасонии"Internet-banking"/"Mobile-banking" бо </t>
    </r>
    <r>
      <rPr>
        <sz val="12"/>
        <color indexed="8"/>
        <rFont val="Times New Roman TAJIK"/>
        <family val="1"/>
      </rPr>
      <t>муддати се мо[</t>
    </r>
  </si>
  <si>
    <r>
      <t>14</t>
    </r>
    <r>
      <rPr>
        <sz val="12"/>
        <color indexed="8"/>
        <rFont val="Times New Roman Taj"/>
        <family val="1"/>
      </rPr>
      <t>.Иваз</t>
    </r>
    <r>
      <rPr>
        <sz val="12"/>
        <color indexed="8"/>
        <rFont val="Times New Roman TAJIK"/>
        <family val="1"/>
      </rPr>
      <t xml:space="preserve"> намудани PIN-рамз барои хизматрасонии </t>
    </r>
    <r>
      <rPr>
        <sz val="12"/>
        <color indexed="8"/>
        <rFont val="Times New Roman"/>
        <family val="1"/>
      </rPr>
      <t xml:space="preserve"> "Internet-banking"/"Mobile-banking"</t>
    </r>
  </si>
  <si>
    <t>982_04</t>
  </si>
  <si>
    <t>4.Тайёр намудани супоришномаи пардохтї ба мизољ</t>
  </si>
  <si>
    <t xml:space="preserve">3. Ксерокопирование документов, подлежащих представлению Клиентом в Банк для получения банковской услуги (за 1 лист)
    </t>
  </si>
  <si>
    <t>4.Составление платежного поручения по для клиента</t>
  </si>
  <si>
    <t xml:space="preserve">                                    ТАСДИR КАРДА ШУДААСТ</t>
  </si>
  <si>
    <t>4. Rабули арзиш[о барои ниго[дори аз ташкилот[ои молиявии хурд ва дигар бонк[о(пардохти соатбай)</t>
  </si>
  <si>
    <t>921_01</t>
  </si>
  <si>
    <t>921_02</t>
  </si>
  <si>
    <t>921_03</t>
  </si>
  <si>
    <t>Филиали вилояти Сугд</t>
  </si>
  <si>
    <t>Намуди хизматрасони</t>
  </si>
  <si>
    <t>№р/т</t>
  </si>
  <si>
    <t>Пешниход аз сохтор</t>
  </si>
  <si>
    <t>Мудирияти амалиётии №1</t>
  </si>
  <si>
    <t>1.Додани пули наrд аз [исоби rарз</t>
  </si>
  <si>
    <t xml:space="preserve">Мудирияти бонкдории корпоративb </t>
  </si>
  <si>
    <r>
      <t>2.00 сомон</t>
    </r>
    <r>
      <rPr>
        <sz val="12"/>
        <rFont val="Times New Roman Tj"/>
        <family val="1"/>
      </rPr>
      <t>ї барои њар як сањифа</t>
    </r>
  </si>
  <si>
    <t xml:space="preserve">2.00 сомони за каждую страницу </t>
  </si>
  <si>
    <t>10.00  сомони за каждую подпись</t>
  </si>
  <si>
    <r>
      <t>10.00 сомон</t>
    </r>
    <r>
      <rPr>
        <sz val="12"/>
        <rFont val="Times New Roman Tj"/>
        <family val="1"/>
      </rPr>
      <t>ї</t>
    </r>
    <r>
      <rPr>
        <sz val="12"/>
        <rFont val="Times New Roman TAJIK"/>
        <family val="1"/>
      </rPr>
      <t xml:space="preserve"> барои </t>
    </r>
    <r>
      <rPr>
        <sz val="12"/>
        <rFont val="Times New Roman Tj"/>
        <family val="1"/>
      </rPr>
      <t>њ</t>
    </r>
    <r>
      <rPr>
        <sz val="12"/>
        <rFont val="Times New Roman TAJIK"/>
        <family val="1"/>
      </rPr>
      <t>ар як имзо</t>
    </r>
  </si>
  <si>
    <t>Тарофаи чори(сомони)</t>
  </si>
  <si>
    <t>Тарофаи нав(сомони)</t>
  </si>
  <si>
    <t>0.1% аз маблаг (min 400 сомони)</t>
  </si>
  <si>
    <t>0.1% аз маблаг (min 500 сомони)</t>
  </si>
  <si>
    <t xml:space="preserve">б) Хизматрасонии аккредитиви содироти, ки ба фоидаи резидентони  Xум[урии Тоxикистон кушода шудаанд: </t>
  </si>
  <si>
    <t>0.1% аз маблаг (min 150 сомони maх 600 сомони)</t>
  </si>
  <si>
    <t>0.1% аз маблаг (min 200 сомони maх 800 сомони)</t>
  </si>
  <si>
    <t>мувофики шартнома (min 200 сомони)</t>
  </si>
  <si>
    <t>мувофики шартнома (min 300 сомони)</t>
  </si>
  <si>
    <t>0.1% аз бакияи карз</t>
  </si>
  <si>
    <t xml:space="preserve">1.  Пешкаш кардани таx[изотхои техникb [ангоми истифодабарb аз низоми хизматрасонии фосилавb, ки дар бонк истифода мешавад </t>
  </si>
  <si>
    <t>б) омўзиши аввалаи кормандони Мизоx оиди истифодабарии низом</t>
  </si>
  <si>
    <t xml:space="preserve">г) истифодабарии имконият[ои хизматрасонии низом </t>
  </si>
  <si>
    <r>
      <t xml:space="preserve">е) иваз намудани таx[изоти </t>
    </r>
    <r>
      <rPr>
        <sz val="12"/>
        <rFont val="Times New Roman"/>
        <family val="1"/>
      </rPr>
      <t xml:space="preserve">USB </t>
    </r>
    <r>
      <rPr>
        <sz val="12"/>
        <rFont val="Times New Roman TAJIK"/>
        <family val="1"/>
      </rPr>
      <t xml:space="preserve"> хангоми корношоям гардидан ва ё гум кардани он  </t>
    </r>
  </si>
  <si>
    <r>
      <t xml:space="preserve">д) азнавкунии реxавии (uайриреxавb) сертификат, имзои электронb - раrамb бе пешни[оди таx[изоти нави </t>
    </r>
    <r>
      <rPr>
        <sz val="12"/>
        <rFont val="Times New Roman"/>
        <family val="1"/>
      </rPr>
      <t xml:space="preserve">USB  </t>
    </r>
  </si>
  <si>
    <r>
      <t xml:space="preserve">ж) пешкаш намудани сертификати имзои электронb-раrамии иловагb бе пешни[одоти таx[изоти нави </t>
    </r>
    <r>
      <rPr>
        <sz val="12"/>
        <rFont val="Times New Roman"/>
        <family val="1"/>
      </rPr>
      <t>USB</t>
    </r>
  </si>
  <si>
    <r>
      <t xml:space="preserve">в) пешкаш кардани калиди бехатарb дар таx[изоти махсусгардониддашудаи </t>
    </r>
    <r>
      <rPr>
        <sz val="12"/>
        <rFont val="Times New Roman"/>
        <family val="1"/>
      </rPr>
      <t>USB</t>
    </r>
    <r>
      <rPr>
        <sz val="12"/>
        <rFont val="Times New Roman TAJIK"/>
        <family val="1"/>
      </rPr>
      <t xml:space="preserve"> бо [амxоягии имзои электронb - раrамb барои Мизоx</t>
    </r>
  </si>
  <si>
    <t>а) пайвастшавии аввалаи  Мизољ ба низоми Интернет - Бонк</t>
  </si>
  <si>
    <t>а) пайвастшавии аввалаи Мизоx ба низоми Интернет - Бонк</t>
  </si>
  <si>
    <t xml:space="preserve">в) пешкаш кардани калиди бехатарї дар таљњизоти махсусгардонидашудаи USB  </t>
  </si>
  <si>
    <t>ж) пешкаш намудани сертификати имзои электронї - раќамии иловагї  бе пешнињоди таљњизоти нави USB</t>
  </si>
  <si>
    <t>ж) предоставление сертификата электронной подписи - дополнительный цифровой номер, без предоставление нового оборудования USB</t>
  </si>
  <si>
    <t>б) маълумотнома - тасдикнома оиди бакияи суратхисоби мизоч сектори чакана - шахсони воrеb</t>
  </si>
  <si>
    <t>а) бо асъори миллb</t>
  </si>
  <si>
    <t>б) бо асъори хориxb (аз номи худ ба номи худ)</t>
  </si>
  <si>
    <t xml:space="preserve">1. Пардохти маблаu[ои пули бе кушодани сурат[исоб                                         </t>
  </si>
  <si>
    <t>а) бо асъори милли</t>
  </si>
  <si>
    <t>б) бо асъори хориxb (аз номи худ ба худ)</t>
  </si>
  <si>
    <t>8.00/13.00 доллари ИМА</t>
  </si>
  <si>
    <t>21.00/25.50 доллари ИМА</t>
  </si>
  <si>
    <t>31.00/36.00 доллари ИМА</t>
  </si>
  <si>
    <t>37.00/42.00 доллари ИМА</t>
  </si>
  <si>
    <t>00.00 доллари ИМА</t>
  </si>
  <si>
    <t>6.1 Гузаронидани амалиёт[о бо корт[ои пардохтии XСК "Агроинвестбонк" дар банкомат ва НДН-[ои бонк[ои шарики XCК "Агроинвестбонк" (амалиёт[ои дохилинизомb);</t>
  </si>
  <si>
    <t>а) гирифтани пули наrд:</t>
  </si>
  <si>
    <t xml:space="preserve">                      -корти локалии "Корти Миллb"</t>
  </si>
  <si>
    <t xml:space="preserve">                      -корти локалии "КАД"</t>
  </si>
  <si>
    <t xml:space="preserve">                      - корти MasterCard Standard/MasterCard Business</t>
  </si>
  <si>
    <t>в) гирифтани маълумотнома оиди баrияи [исоб</t>
  </si>
  <si>
    <t>0.10 доллари ИМА</t>
  </si>
  <si>
    <t>0.5% аз маблаu</t>
  </si>
  <si>
    <t>0.8% аз маблаu</t>
  </si>
  <si>
    <t>1% аз маблаu</t>
  </si>
  <si>
    <t>а) корт[о бо хати магнитb, мe[лати эътибор 1 сол/2сол</t>
  </si>
  <si>
    <t xml:space="preserve">                      - корти локалии "Корти Миллb"</t>
  </si>
  <si>
    <t>в) дар ча[орчeбаи лои[аи музди маош, корт[о бо хати магнитb, мe[лати эътибор 3 сол:</t>
  </si>
  <si>
    <t xml:space="preserve">мувофики шартнома </t>
  </si>
  <si>
    <t>3. Пардохти иловагb барои барориши фаврии корти пардохтb (дар давоми рeзи амалиётb-бе назардошти бурда расонидан ба во[иди сохтории минтаrавии Бонк):</t>
  </si>
  <si>
    <t xml:space="preserve">                      - бо кортхои барои фоизи депозитхо пешни[одшаванда</t>
  </si>
  <si>
    <t xml:space="preserve">                       - бо тамоми намуд[ои дигар корт[о</t>
  </si>
  <si>
    <t xml:space="preserve">                      - бо корт[ои барои фоизи депозит[о пешни[одшаванда</t>
  </si>
  <si>
    <t>0.03%аз маблаг,(min 0.10  доллари ИМА)</t>
  </si>
  <si>
    <t>0.1% аз маблаг (min 0.10 доллари ИМА)</t>
  </si>
  <si>
    <t>0.3% аз маблаг (min 0.11 доллари ИМА)</t>
  </si>
  <si>
    <t>8.Гирифтани пули наrд бо корт[ои пардохтии  дигар бонк[о дар НДН -[ои бонк;</t>
  </si>
  <si>
    <t>8.Гирифтани пули наrд бо корт[ои пардохтии  Шарик[ои Агроинвестбонк  дар банкомат[ои Агроинвестбонк;</t>
  </si>
  <si>
    <t>9. Гузаронидани пардохт аз рeи [исоби кортb бо супориши дорандаи он</t>
  </si>
  <si>
    <t xml:space="preserve">2.50 доллари ИМА </t>
  </si>
  <si>
    <t>16. Омодакунии такрории рельефи тарафи асосии корт[о</t>
  </si>
  <si>
    <t xml:space="preserve">17. Зиёд намудани меъёри шабонарeзии хароxот барои сурат[исоби кортb </t>
  </si>
  <si>
    <t>18. Пешни[оди вараrаи [исоби кортb ба таври коuазb</t>
  </si>
  <si>
    <t>19. Пешни[оди [армо[аи вараrаи сута[исоб ба дорандаи он  тавассути е-mail</t>
  </si>
  <si>
    <t xml:space="preserve">20.а) Uайрифаъол гардонидани корти пардохтb бо дархости дорандаи он (муроxиати да[онb ва ё хаттb) </t>
  </si>
  <si>
    <t>б) Аз нав фаъол гардонидани корти пардохтb бо дархости дорандаи он</t>
  </si>
  <si>
    <t xml:space="preserve">  а) амалиёт[ои гузаронидашуда дар шабакаи терминалии бонк на зиёда аз 100 сомонb </t>
  </si>
  <si>
    <t xml:space="preserve"> б) амалиёт[ои гузаронидашуда дар шабаки терминалии бонк зиёда аз 100 сомонb</t>
  </si>
  <si>
    <t xml:space="preserve">4.00 доллари ИМА </t>
  </si>
  <si>
    <t xml:space="preserve">10.00 доллари ИМА </t>
  </si>
  <si>
    <t>в) амалиёт[ои гузаронидашуда бо терминалхои дигар бонк[о</t>
  </si>
  <si>
    <t>г) дастрас намудани навори видеои</t>
  </si>
  <si>
    <t xml:space="preserve">3.00 доллари ИМА </t>
  </si>
  <si>
    <t>21.1 Баrайд гирифтани корти VISA дар рeйхати стоп-лист ба муддати як мо[</t>
  </si>
  <si>
    <t xml:space="preserve">30.00 доллари ИМА </t>
  </si>
  <si>
    <t>21.2 Ба rайд гирифтани корти МС дар рeйхати стоп-лист ба муддати ду [афта</t>
  </si>
  <si>
    <t xml:space="preserve">26.00 доллари ИМА </t>
  </si>
  <si>
    <t>Тарафа[о барои муассиса[ои молиявb-Шарикони бонк, Барномаи агентии КАД</t>
  </si>
  <si>
    <t>22. Мувофиr кардани муассисаи молияви ба барномаи агентии КАД :</t>
  </si>
  <si>
    <t>а) Ташкил ва ба ро[ мондани муассисаи молиявb оиди барориш ва химатрасонии корт[ои пардохтb (лои[аи дохилии КАД), баrайдгирb ва дастрасb (раrами мушахаххаси бонкb, як баста корb бо дастрасии фосилавb ба барномаи фронт-офисии FIMI, ду басти корb бо дастрасb ба барномаи бэк-офисии TW CMS)</t>
  </si>
  <si>
    <t>б) пешбурд ва дастгирии технологиии фаъолияти муассисаи молиявb</t>
  </si>
  <si>
    <t>е) пешни[оди таъминоти барномавb барои ПОС-терминал[о ва насб кардани он</t>
  </si>
  <si>
    <t>300.00 доллари ИМА</t>
  </si>
  <si>
    <t>900.00 доллари ИМА солона</t>
  </si>
  <si>
    <t xml:space="preserve"> -баrайгирии банкомат (Cash In) дар пойго[и маълумот барои 1-адад</t>
  </si>
  <si>
    <t>200.00 доллари ИМА</t>
  </si>
  <si>
    <t>600.00 доллари ИМА</t>
  </si>
  <si>
    <t xml:space="preserve"> -баrайгирии банкомат (Cash In+Cash Out) дар пойго[и маълумот барои 1-адад</t>
  </si>
  <si>
    <t>г) таuийрди[ии параметр[ои банкомат дар пойго[и маълумот (ID-и банкомат, протоколи пайвастшавb, суроuа[ои коммуниникатсиониb)</t>
  </si>
  <si>
    <t>50.00 доллари ИМА барои 1-адад</t>
  </si>
  <si>
    <t>д) баrайд гирифтани POS-терминал</t>
  </si>
  <si>
    <t>80.00 доллари ИМА барои 1-адад</t>
  </si>
  <si>
    <t>100.00 доллари ИМА барои 1-адад</t>
  </si>
  <si>
    <t>ж) пешни[оди таъминоти барномави барои ATM ва насб кардани он</t>
  </si>
  <si>
    <t>2500.00 доллари ИМА барои 1-адад</t>
  </si>
  <si>
    <t>з) дастрасии фосилавb ба барномаи фронт-офисии FIMI, пайвастшавb ва мушаххасткунонии xои корb (як xои кор [ангоми пайвастшавии ташкилотb rарзb пешни[од мегардад).</t>
  </si>
  <si>
    <t>200.00 доллари ИМА барои 1-адад</t>
  </si>
  <si>
    <t>к) дастрасb ба барномаи бэк-офисии TW CMS, пайвастшавb ва мушаххаскунонии xои кор (ду xои кор [ангоми пайвастшавии ташкилоти rарзb пешни[од мегардад)</t>
  </si>
  <si>
    <t>400.00 доллари ИМА барои 1-адад</t>
  </si>
  <si>
    <t>л) дохил кардани таuийрот ба [уrуr[ои истифодабаранда (CMS.FIMI)</t>
  </si>
  <si>
    <t>10.00 доллари ИМА барои 1 маротиба муроxиат кардан</t>
  </si>
  <si>
    <t>м) аз нав тайёр кардани калиди рамзгузории махфb барои банкомат ва ё РОS-терминал</t>
  </si>
  <si>
    <t>3.00 доллари ИМА барои 1-адад</t>
  </si>
  <si>
    <t>а) Анxом додани протесесингикунонии амалиёт[ои эммисионие, ки бо истифодаи корт[ои пардохтии Шарик тавассути банкомат[о, Нуrта[ои савдо ва хизматрасонb сурат мегиранд (дар шабакаи дигар бонк[о):</t>
  </si>
  <si>
    <t xml:space="preserve"> -дар банкомат[о ва НДН</t>
  </si>
  <si>
    <t>0.20% аз маблаuи амалиёт</t>
  </si>
  <si>
    <t xml:space="preserve"> -дар НСХ</t>
  </si>
  <si>
    <t>0.15% аз маблаuи амалиёт</t>
  </si>
  <si>
    <t>б) Анxом додани протсессингикунонии амалиёт[ои элвайрангb дар банкомат[о, Нуrта[ои додани наrдина ва дар Нуrта[ои савдо ва хизматрасоние, ки бо Шарик шартнома бастаанд:</t>
  </si>
  <si>
    <t xml:space="preserve"> - амалиёт[ои On-вanк (корт[ои Бонк дар шабакаи Бонк)</t>
  </si>
  <si>
    <t>0.05% аз маблаuи амалиёт</t>
  </si>
  <si>
    <t>0.10% аз маблаuи амалиёт</t>
  </si>
  <si>
    <r>
      <t xml:space="preserve">в) дархости баrия (Вalancе </t>
    </r>
    <r>
      <rPr>
        <sz val="12"/>
        <color indexed="8"/>
        <rFont val="Terminal"/>
        <family val="3"/>
      </rPr>
      <t>inguiry)</t>
    </r>
  </si>
  <si>
    <t>г) пайвастшави ба SMS-банкинг барои [ар як мизоx</t>
  </si>
  <si>
    <t xml:space="preserve">д) интиrоли маблаu аз корт ба корт/аз [исоб ба [исоб </t>
  </si>
  <si>
    <t>е) ворид намудани маблаu ба сурат[исоби корти пластикb ба воситаи НДН-[о</t>
  </si>
  <si>
    <t>0.10 % аз маблаu</t>
  </si>
  <si>
    <t xml:space="preserve">                        - дар пластики Шарик</t>
  </si>
  <si>
    <t xml:space="preserve">0.80 доллари ИМА </t>
  </si>
  <si>
    <t xml:space="preserve">                        - дар пластики Бонк (КАД)</t>
  </si>
  <si>
    <t xml:space="preserve">2.20 доллари ИМА </t>
  </si>
  <si>
    <t xml:space="preserve">                         - PIN-лифофаи Шарик</t>
  </si>
  <si>
    <t xml:space="preserve">0.30 доллари ИМА </t>
  </si>
  <si>
    <t xml:space="preserve">0.45 доллари ИМА </t>
  </si>
  <si>
    <t xml:space="preserve">           в) ба[исобгирb ва ма[фуздории масъулиятноки корт</t>
  </si>
  <si>
    <t xml:space="preserve">           д) му[осираи корт</t>
  </si>
  <si>
    <t xml:space="preserve">           г) пардохти иловагb барои барориши фаврии корти пардохтb (дар давоми рeзи амалиётb)</t>
  </si>
  <si>
    <t xml:space="preserve">8.00 доллари ИМА </t>
  </si>
  <si>
    <t>26. Комиссияи мансуббуда</t>
  </si>
  <si>
    <t xml:space="preserve"> а) Комиссияи мансуббуда ба XСК "Агроинвестбонк" оид ба додани пули наrд, ки бо истифодаи корт[ои КАД-и Шарик дар  Нуrта[ои додани наrдинаи Бонк амалb шудааст </t>
  </si>
  <si>
    <t xml:space="preserve"> б) Комиссияи мансуббуда ба XСК "Агроинвестбонк" оид ба амалиёт[ои корт[ои дигар Бонк[о, ки дар Нуrта[ои савдо ва хизматрасонии Шарик амалb гаштаанд.</t>
  </si>
  <si>
    <t xml:space="preserve"> в) Комиссияи мансуббуда ба Шарик оид ба додани пули наrд, ки бо истифода аз корт[ои дигар бонк[о дар банкомат[о ва Нуrта[ои додани наrдинаи Шарик амалb шудаанд</t>
  </si>
  <si>
    <t xml:space="preserve"> г) Комиссияи мансуббуда ба Шарик оид ба амалиёт[ои бо истифода аз корт[ои КАД-и Шарик дар Нуrта[ои савдо ва хизматрасонии дигар бонк[о амалb шудаанд.</t>
  </si>
  <si>
    <t xml:space="preserve">Барономаи агентии Бонк бо низом[ои байналмиллалb </t>
  </si>
  <si>
    <t>27. Хизматрасони[ои консалтангb оид ба масъала[ои корт[ои пардохтb  бо низом[ои байналмиллалb (барои [ар як низом як маротиба)</t>
  </si>
  <si>
    <t xml:space="preserve">1500.00 доллари ИМА </t>
  </si>
  <si>
    <t>28. Барномаи агентии Бонк бо низом[ои байналмиллалb:</t>
  </si>
  <si>
    <t xml:space="preserve"> а) Ташкил ва дастгирии ташкилоти молиявb оиди барориш ва хизматрасонии корт[ои пардохтb (лои[аи НБП), баrайдгирb ва дастрасb раrами мушаххаси бонкb, як басти корb бо дастрасии фосилавb ба барномаи фрон-офисии FIMI, ду басти корb бо дастрасb ба барномаи бэк-офисии TW CMS)</t>
  </si>
  <si>
    <t>17000.00 доллари ИМА</t>
  </si>
  <si>
    <t xml:space="preserve"> б) Пешбурд ва дастгирии технологии фаъолияти Шарик</t>
  </si>
  <si>
    <t>3060.00 доллари ИМА/[ар сола</t>
  </si>
  <si>
    <t xml:space="preserve"> д) баrайд гирифтани POS-терминал</t>
  </si>
  <si>
    <t xml:space="preserve"> е) пешни[оди таъминоти барномавb барои ПОС-терминал[о ва насб кардани он</t>
  </si>
  <si>
    <t xml:space="preserve"> ж) пешни[оди таъминоти барномави барои ATM ва насб кардани он</t>
  </si>
  <si>
    <t xml:space="preserve"> з) дастрасии фосилавb ба барномаи фронт-офисии FIMI, пайвастшавb ва мушаххасткунонии xои корb (як xои кор [ангоми пайвастшавии ташкилотb rарзb пешни[од мегардад).</t>
  </si>
  <si>
    <t xml:space="preserve"> к) дастрасb ба барномаи бэк-офисии TW CMS, пайвастшавb ва мушаххаскунонии xои кор (ду xои кор [ангоми пайвастшавии ташкилоти rарзb пешни[од мегардад)</t>
  </si>
  <si>
    <t xml:space="preserve"> л) дохил кардани таuийрот ба [уrуr[ои истифодабаранда (CMS.FIMI)</t>
  </si>
  <si>
    <t xml:space="preserve"> м) аз нав тайёр кардани калиди рамзгузории махфb барои банкомат ва ё РОS-терминал</t>
  </si>
  <si>
    <t>29.Амалиёт[о</t>
  </si>
  <si>
    <t>а) Анxом додани протесесингикунонии амалиёт[ои эммисионие, ки бо истифодаи корт[ои пардохтии Иниститути молиявb тавассути банкомат[о, Нуrта[ои савдо ва хизматрасонb сурат мегиранд (дар шабакаи дигар бонк[о):</t>
  </si>
  <si>
    <t>30.Шахсикунони ва ма[фуздории корт[о ва PIN-лифофа[о</t>
  </si>
  <si>
    <t xml:space="preserve">                        - дар пластики Шарик бо хати магнитb</t>
  </si>
  <si>
    <t xml:space="preserve">                        - дар пластики чипдории Шарик</t>
  </si>
  <si>
    <t xml:space="preserve">1.40 доллари ИМА </t>
  </si>
  <si>
    <t xml:space="preserve">0.60 доллари ИМА </t>
  </si>
  <si>
    <t xml:space="preserve">           в) ба[исобгирb ва ма[фуздории  корт</t>
  </si>
  <si>
    <t xml:space="preserve">                        - пластики Шарик барои 1 адад дар 1 сол</t>
  </si>
  <si>
    <t>б) Анxом додани протсессингикунонии амалиёт[ои элвайрангb дар банкомат[о, Нуrта[ои додани наrдина ва дар Нуrта[ои савдо ва хизматрасоние, ки бо Шарик  шартнома бастаанд:</t>
  </si>
  <si>
    <t xml:space="preserve">                        - PIN-лифофаи Шарик барои 1 адад дар 1 сол</t>
  </si>
  <si>
    <t xml:space="preserve">                        - корт[о бо хат[ои магнитb</t>
  </si>
  <si>
    <t xml:space="preserve">                        - корт[ои чипдор</t>
  </si>
  <si>
    <t xml:space="preserve">14.00 доллари ИМА </t>
  </si>
  <si>
    <t>31. Комиссияи XСК "Агроинвестбонк" барои амалиёт[ои берунии бароришb бо истифодаи корт[ои пардохтии VISA ва МС-и Шарик</t>
  </si>
  <si>
    <t>1.05% аз маблаuи амалиёт</t>
  </si>
  <si>
    <t>Номгeи ма[сулот[ои бонкb ва хизматрасонb, ки [ангоми татбиrи он[о комиссия ба фоидаи Бонк  [исоб карда мешавад.</t>
  </si>
  <si>
    <t>мувофиrи амалиёт[ои дар биржаи фонди басташуда</t>
  </si>
  <si>
    <t>100_04</t>
  </si>
  <si>
    <t>100_01</t>
  </si>
  <si>
    <t>100_02</t>
  </si>
  <si>
    <t>100_03</t>
  </si>
  <si>
    <t>Амонатбонк</t>
  </si>
  <si>
    <t>0.2% аз маблаг мин.150 сомони</t>
  </si>
  <si>
    <t>0.1% мин.100 сомони</t>
  </si>
  <si>
    <t>0.3-1.5</t>
  </si>
  <si>
    <t>0.2-3.0%</t>
  </si>
  <si>
    <t>0.5-2.0%</t>
  </si>
  <si>
    <t>0.1-0.5%</t>
  </si>
  <si>
    <t>0.1%-1%(мин.3.10сомони)</t>
  </si>
  <si>
    <t>50 доллар</t>
  </si>
  <si>
    <t>25 доллар</t>
  </si>
  <si>
    <t>7 доллар</t>
  </si>
  <si>
    <t>2.0/4.00</t>
  </si>
  <si>
    <t>1.5-2.0%</t>
  </si>
  <si>
    <t>1.6% мин.4.0$</t>
  </si>
  <si>
    <t>1.7% мин.4.0$</t>
  </si>
  <si>
    <t>то 0.5%</t>
  </si>
  <si>
    <t>0.8-3.0 сомони</t>
  </si>
  <si>
    <t>185 сомони</t>
  </si>
  <si>
    <t>120 сомони</t>
  </si>
  <si>
    <t>Рамзи хизмат-расонb</t>
  </si>
  <si>
    <t>Рамзи ма[су-лоти бонкb</t>
  </si>
  <si>
    <t>202_01</t>
  </si>
  <si>
    <t>200_01</t>
  </si>
  <si>
    <t>200_02</t>
  </si>
  <si>
    <t>280_01</t>
  </si>
  <si>
    <t>280_02</t>
  </si>
  <si>
    <t xml:space="preserve">2.2. Хабардор намудани таuйироти ба шарт[ои кафолатнома воридшуда (барои [ар як бастаи таuйирот) </t>
  </si>
  <si>
    <t>а) дида баромадани дархости мизox барои гирифтани акцепти бонкb</t>
  </si>
  <si>
    <t>б) бастани шартнома бо мизox ва  акцепткунонb (пардохти якмаротибагb)</t>
  </si>
  <si>
    <t xml:space="preserve">б) додани маблаuи пули наrд бо асъори миллb ба хоxаги[ои де[rонb </t>
  </si>
  <si>
    <t>320_01</t>
  </si>
  <si>
    <t>330_01</t>
  </si>
  <si>
    <t>г)  пардохти дохилидавлатb бо низоми  Клиент-Бонк гирифташуда</t>
  </si>
  <si>
    <t>410_01</t>
  </si>
  <si>
    <t>410_02</t>
  </si>
  <si>
    <t>410_04</t>
  </si>
  <si>
    <t>410_05</t>
  </si>
  <si>
    <t>411_01</t>
  </si>
  <si>
    <t>412_01</t>
  </si>
  <si>
    <t>413_01</t>
  </si>
  <si>
    <t>413_02</t>
  </si>
  <si>
    <t>413_03</t>
  </si>
  <si>
    <t>413_04</t>
  </si>
  <si>
    <t>413_05</t>
  </si>
  <si>
    <t>413_06</t>
  </si>
  <si>
    <t>413_07</t>
  </si>
  <si>
    <t>{исоббаробаркуни[о - Супоришномаи инкассавb барои пардохт аз [исоби мизоx</t>
  </si>
  <si>
    <t xml:space="preserve">1. Иxроиши супоришномаи инкассавии ма[аллии ба [исоби мизоx пешни[од шуда: </t>
  </si>
  <si>
    <t xml:space="preserve">а) бечунучаро (безакцептно) як маротиба пардохт мешуда </t>
  </si>
  <si>
    <t>б) бечунучаро (безакцептно) rисм-rисм пардохт мешуда (барои [ар як пардохт)</t>
  </si>
  <si>
    <t xml:space="preserve">2. Иxроиши инкассаи воридотb: </t>
  </si>
  <si>
    <t xml:space="preserve">а) барои rабули [уxxат[ои пардохтb ва интиrол додани он[о ба мизоx мувофиrи инкасса ба муrобили аксепт/пардохт 
   </t>
  </si>
  <si>
    <t>414_01</t>
  </si>
  <si>
    <t>414_02</t>
  </si>
  <si>
    <t xml:space="preserve">2. Барориши корти пластики ва PIN-лиффофаи он : </t>
  </si>
  <si>
    <r>
      <t>3. Пардохти иловагb барои барориши фаврии корти пластикb (дар давоми рeзи амалиётb- бе назардошти бурда расонидан ба во[иди минта</t>
    </r>
    <r>
      <rPr>
        <sz val="12"/>
        <color indexed="8"/>
        <rFont val="Times New Roman Tj"/>
        <family val="1"/>
      </rPr>
      <t>ќ</t>
    </r>
    <r>
      <rPr>
        <sz val="12"/>
        <color indexed="8"/>
        <rFont val="Times New Roman TAJIK"/>
        <family val="1"/>
      </rPr>
      <t>авии Бонк):</t>
    </r>
  </si>
  <si>
    <t>6. Гузаронидани амалиёт[о бо корт[ои пластикии XСК "Агроинвестбонк" дар банкомат ва НДН-[ои бонк:</t>
  </si>
  <si>
    <t xml:space="preserve">                      - бо корти VISA Electron/Maestro</t>
  </si>
  <si>
    <t xml:space="preserve">                      - бо кортхои барои фоизи депозит[о пешни[одшаванда</t>
  </si>
  <si>
    <t xml:space="preserve">  - бо корт[ои барои фоизи депозит[о пешни[одшаванда</t>
  </si>
  <si>
    <t>0.1% аз маблаu                                              (min 0.10 доллари ИМА)</t>
  </si>
  <si>
    <t>0.3% аз маблаu                                              (min 0.10 доллари ИМА)</t>
  </si>
  <si>
    <t>8.1.Гирифтани пули наrд бо корт[ои пардохтии  бонк[ои шарик дар банкомат[ои Агроинвестбонк;</t>
  </si>
  <si>
    <t>нигаред ба зербанди 410</t>
  </si>
  <si>
    <r>
      <t>1. Кушодани [исоби амонатb (сурат</t>
    </r>
    <r>
      <rPr>
        <sz val="12"/>
        <color indexed="8"/>
        <rFont val="Times New Roman Tj"/>
        <family val="1"/>
      </rPr>
      <t>њисоб)</t>
    </r>
    <r>
      <rPr>
        <sz val="12"/>
        <color indexed="8"/>
        <rFont val="Times New Roman TAJIK"/>
        <family val="1"/>
      </rPr>
      <t xml:space="preserve"> ва  ба расмият даровардани шартномаи пасандози бонкb</t>
    </r>
  </si>
  <si>
    <r>
      <t xml:space="preserve">        - барои кушодани аккредитивb </t>
    </r>
    <r>
      <rPr>
        <sz val="12"/>
        <color indexed="8"/>
        <rFont val="Times New Roman TAJIK"/>
        <family val="1"/>
      </rPr>
      <t>бо</t>
    </r>
    <r>
      <rPr>
        <sz val="12"/>
        <rFont val="Times New Roman TAJIK"/>
        <family val="1"/>
      </rPr>
      <t xml:space="preserve"> маблаuи пул</t>
    </r>
    <r>
      <rPr>
        <sz val="12"/>
        <rFont val="Times New Roman Tj"/>
        <family val="1"/>
      </rPr>
      <t>ї</t>
    </r>
    <r>
      <rPr>
        <sz val="12"/>
        <rFont val="Times New Roman TAJIK"/>
        <family val="1"/>
      </rPr>
      <t xml:space="preserve"> таъминнашуда ва ё бо кафолатномаи (у[дадории рамбурсии) бонки сеюм таъминнашуда, бо           
назардошти пардохт барои хабарномаи тариrи SWIFT равон мешуда </t>
    </r>
  </si>
  <si>
    <r>
      <t>5. Пешни[оди барномаи</t>
    </r>
    <r>
      <rPr>
        <sz val="12"/>
        <color indexed="10"/>
        <rFont val="Times New Roman TAJIK"/>
        <family val="1"/>
      </rPr>
      <t xml:space="preserve"> </t>
    </r>
    <r>
      <rPr>
        <sz val="12"/>
        <rFont val="Times New Roman TAJIK"/>
        <family val="1"/>
      </rPr>
      <t>автоматикунонидаи</t>
    </r>
    <r>
      <rPr>
        <sz val="12"/>
        <color indexed="8"/>
        <rFont val="Times New Roman TAJIK"/>
        <family val="1"/>
      </rPr>
      <t xml:space="preserve"> гузаронидани музди ме[нати кормандони ташкилот ва омeзонидани он[о дар доираи лои[аи музди ме[нат</t>
    </r>
  </si>
  <si>
    <r>
      <t xml:space="preserve">                      - бо корти  локалии "Корти Милл</t>
    </r>
    <r>
      <rPr>
        <sz val="12"/>
        <color indexed="8"/>
        <rFont val="Times New Roman Tj"/>
        <family val="1"/>
      </rPr>
      <t>ї</t>
    </r>
    <r>
      <rPr>
        <sz val="12"/>
        <color indexed="8"/>
        <rFont val="Times New Roman TAJIK"/>
        <family val="1"/>
      </rPr>
      <t>"</t>
    </r>
  </si>
  <si>
    <r>
      <t xml:space="preserve">                      - корти дохилии "Корти Милл</t>
    </r>
    <r>
      <rPr>
        <sz val="12"/>
        <color indexed="8"/>
        <rFont val="Times New Roman Tj"/>
        <family val="1"/>
      </rPr>
      <t>ї</t>
    </r>
    <r>
      <rPr>
        <sz val="12"/>
        <color indexed="8"/>
        <rFont val="Times New Roman TAJIK"/>
        <family val="1"/>
      </rPr>
      <t>"</t>
    </r>
  </si>
  <si>
    <r>
      <t>11.Насби хизматрасонии "SMS-</t>
    </r>
    <r>
      <rPr>
        <sz val="12"/>
        <color indexed="8"/>
        <rFont val="Times New Roman"/>
        <family val="1"/>
      </rPr>
      <t>b</t>
    </r>
    <r>
      <rPr>
        <sz val="12"/>
        <color indexed="8"/>
        <rFont val="Times New Roman TAJIK"/>
        <family val="1"/>
      </rPr>
      <t>anking"</t>
    </r>
  </si>
  <si>
    <r>
      <t>12.</t>
    </r>
    <r>
      <rPr>
        <sz val="12"/>
        <color indexed="8"/>
        <rFont val="Times New Roman TAJIK"/>
        <family val="1"/>
      </rPr>
      <t>Насби хизматрасонии</t>
    </r>
    <r>
      <rPr>
        <sz val="12"/>
        <color indexed="8"/>
        <rFont val="Times New Roman"/>
        <family val="1"/>
      </rPr>
      <t xml:space="preserve"> "Internet-banking"/"Mobile-banking"</t>
    </r>
  </si>
  <si>
    <r>
      <t>13.</t>
    </r>
    <r>
      <rPr>
        <sz val="12"/>
        <color indexed="8"/>
        <rFont val="Times New Roman TAJIK"/>
        <family val="1"/>
      </rPr>
      <t>Генерация намудани корт[ои виртуалb тариrи</t>
    </r>
    <r>
      <rPr>
        <sz val="12"/>
        <color indexed="8"/>
        <rFont val="Times New Roman"/>
        <family val="1"/>
      </rPr>
      <t xml:space="preserve"> хизматрасонии"Internet-banking"/"Mobile-banking" бо </t>
    </r>
    <r>
      <rPr>
        <sz val="12"/>
        <color indexed="8"/>
        <rFont val="Times New Roman TAJIK"/>
        <family val="1"/>
      </rPr>
      <t>муддати се мо[</t>
    </r>
  </si>
  <si>
    <r>
      <t>14</t>
    </r>
    <r>
      <rPr>
        <sz val="12"/>
        <color indexed="8"/>
        <rFont val="Times New Roman Taj"/>
        <family val="1"/>
      </rPr>
      <t>.Иваз</t>
    </r>
    <r>
      <rPr>
        <sz val="12"/>
        <color indexed="8"/>
        <rFont val="Times New Roman TAJIK"/>
        <family val="1"/>
      </rPr>
      <t xml:space="preserve"> намудани PIN-рамз барои хизматрасонии </t>
    </r>
    <r>
      <rPr>
        <sz val="12"/>
        <color indexed="8"/>
        <rFont val="Times New Roman"/>
        <family val="1"/>
      </rPr>
      <t xml:space="preserve"> "Internet-banking"/"Mobile-banking"</t>
    </r>
  </si>
  <si>
    <r>
      <t>15</t>
    </r>
    <r>
      <rPr>
        <sz val="12"/>
        <color indexed="8"/>
        <rFont val="Times New Roman Taj"/>
        <family val="1"/>
      </rPr>
      <t xml:space="preserve">.Азнавкунии </t>
    </r>
    <r>
      <rPr>
        <sz val="12"/>
        <color indexed="8"/>
        <rFont val="Times New Roman TAJIK"/>
        <family val="1"/>
      </rPr>
      <t xml:space="preserve"> PIN-рамз барои корт[о бо хати магнитb (бо сабаби гум кардан ва uайра)</t>
    </r>
  </si>
  <si>
    <r>
      <t>в)-баrайдгирии банкомат (Cash O</t>
    </r>
    <r>
      <rPr>
        <sz val="12"/>
        <color indexed="8"/>
        <rFont val="Times New Roman"/>
        <family val="1"/>
      </rPr>
      <t>u</t>
    </r>
    <r>
      <rPr>
        <sz val="12"/>
        <color indexed="8"/>
        <rFont val="Times New Roman TAJIK"/>
        <family val="1"/>
      </rPr>
      <t>t) дар пойго[и маълумот барои 1-адад</t>
    </r>
  </si>
  <si>
    <r>
      <t xml:space="preserve"> - амалиёт[ои intе</t>
    </r>
    <r>
      <rPr>
        <sz val="12"/>
        <color indexed="8"/>
        <rFont val="Tahoma"/>
        <family val="2"/>
      </rPr>
      <t>rb</t>
    </r>
    <r>
      <rPr>
        <sz val="12"/>
        <color indexed="8"/>
        <rFont val="Times New Roman"/>
        <family val="1"/>
      </rPr>
      <t>anк (корт[ои Бонк дар шабакаи Бонк)</t>
    </r>
  </si>
  <si>
    <r>
      <t xml:space="preserve"> в)-баrайдгирии банкомат (Cash O</t>
    </r>
    <r>
      <rPr>
        <sz val="12"/>
        <color indexed="8"/>
        <rFont val="Times New Roman"/>
        <family val="1"/>
      </rPr>
      <t>u</t>
    </r>
    <r>
      <rPr>
        <sz val="12"/>
        <color indexed="8"/>
        <rFont val="Times New Roman TAJIK"/>
        <family val="1"/>
      </rPr>
      <t>t) дар пойго[и маълумот барои 1-адад</t>
    </r>
  </si>
  <si>
    <r>
      <t xml:space="preserve"> - амалиёт{ои </t>
    </r>
    <r>
      <rPr>
        <sz val="12"/>
        <color indexed="8"/>
        <rFont val="Times New Roman"/>
        <family val="1"/>
      </rPr>
      <t xml:space="preserve">intеrbanк </t>
    </r>
    <r>
      <rPr>
        <sz val="12"/>
        <color indexed="8"/>
        <rFont val="Times New Roman Taj"/>
        <family val="1"/>
      </rPr>
      <t xml:space="preserve"> (корт{ои Бонк дар шабакаи дигар Бонк{о)</t>
    </r>
  </si>
  <si>
    <t>32.Комиссияи додугирифти дуxониба:</t>
  </si>
  <si>
    <t xml:space="preserve"> а) Комиссияи мансуббуда ба XСК "Агроинвестбонк" оиди амалиёт[ои эмиссионие, ки  бо истифодаи корт[ои пардохтии VISA ва МС-и Шарик дар  терминал[ои дигар бонк[о анxом шудаанд. </t>
  </si>
  <si>
    <t xml:space="preserve">                         - дар банкомат[о</t>
  </si>
  <si>
    <t xml:space="preserve">0.7 доллари ИМА барои як амалиёт </t>
  </si>
  <si>
    <t xml:space="preserve">                         - дар нуrта[ои додани наrдина</t>
  </si>
  <si>
    <t>0.8 доллари ИМА барои як амалиёт +0.15% аз маблаuи амалиёт</t>
  </si>
  <si>
    <t xml:space="preserve"> б) Комиссияи мансуббуда ба Шарик оиди амалиёт[ои эмиссионии корт[ои пардохтии VISA ва МС-и Шарик, ки  дар  Нуrта[ои савдо ва дигар бонк[о анxом шудаанд. </t>
  </si>
  <si>
    <t xml:space="preserve">0.6% аз маблаuи амалиёт </t>
  </si>
  <si>
    <t xml:space="preserve"> в) Комиссияи мансуббуда ба XСК "Агроинвестбонк" оиди пурсиши баrия, ки бо истифодаи  корт[ои пардохтии VISA ва МС-и Шарик, ки  дар  терминал[ои  дигар бонк[о анxом шудаанд. </t>
  </si>
  <si>
    <t>0.15 доллари ИМА</t>
  </si>
  <si>
    <t xml:space="preserve"> г) Комиссияи мансуббуда ба Шарик оиди амалиёт[ои эквайрингие, ки  бо истифодаи корт[ои пардохтии VISA ва МС-и Шарик дар  терминал[ои дигар бонк[о анxом шудаанд. </t>
  </si>
  <si>
    <t xml:space="preserve"> д) Комиссияи мансуббуда ба XСК "Агроинвестбонк"  оид амалиёт[ои эквайрингие, ки бо истифодаи  корт[ои пардохтии VISA ва МС-и дигар бонк[о  дар  Нуrта[ои савдо ва хизматрасонии Шарик анxом шудаанд. </t>
  </si>
  <si>
    <t xml:space="preserve"> е) Комиссияи мансуббуда ба Шарик оиди пурсиши баrия, ки бо истифодаи  корт[ои пардохтии VISA ва МС-и дигар бонк[о дар терминал[ои Шарик анxом шудаанд. </t>
  </si>
  <si>
    <t>33. Комиссияи XСК "Агроинвестбонк" барои амалиёт[ои эквайрингие, ки  бо истифодаи корт[ои пардохтии VISA ва МС-и Шарик анxом дода шудаанд:</t>
  </si>
  <si>
    <t xml:space="preserve"> а) амалиёт[ои берунаи эквайрангb дар банкомат[о ва Нуrта[ои додани  наrдина (сомонb, доллари ИМА)</t>
  </si>
  <si>
    <t xml:space="preserve">0.35% аз маблаuи амалиёт </t>
  </si>
  <si>
    <t xml:space="preserve"> б) амалиёт[ои берунаи эквайрангb дар Нуrта[ои савдо ва хизматрасонb (хизматрасони[о)</t>
  </si>
  <si>
    <t xml:space="preserve">0.30% аз маблаuи амалиёт </t>
  </si>
  <si>
    <t xml:space="preserve"> в) амалиёт[ои эквайрангии Оn-ваnк  дар  Нуrта[ои додани  наrдина (сомонb, доллари ИМА) ва банкомат[о (сомонb, доллари ИМА).</t>
  </si>
  <si>
    <t xml:space="preserve">0.10% аз маблаuи амалиёт </t>
  </si>
  <si>
    <t xml:space="preserve"> г) амалиёт[ои эквайрангии Оn-ваnк  дар  Нуrта[ои савдо ва хзматрасонb (хизматрасони[о).</t>
  </si>
  <si>
    <t xml:space="preserve">0.05% аз маблаuи амалиёт </t>
  </si>
  <si>
    <t>34.Кор бо шикояти мизоxон:</t>
  </si>
  <si>
    <t xml:space="preserve"> - тафтиши дохилb (як шикоят)</t>
  </si>
  <si>
    <t>5 доллари ИМА</t>
  </si>
  <si>
    <t xml:space="preserve"> - тафтиш ба воситаи Низом[ои пардохтии байналмилалb (як шикоят)</t>
  </si>
  <si>
    <t>30 доллари ИМА</t>
  </si>
  <si>
    <r>
      <t>15</t>
    </r>
    <r>
      <rPr>
        <sz val="12"/>
        <color indexed="8"/>
        <rFont val="Times New Roman Taj"/>
        <family val="1"/>
      </rPr>
      <t>.Азнавкунии</t>
    </r>
    <r>
      <rPr>
        <sz val="12"/>
        <color indexed="8"/>
        <rFont val="Times New Roman TAJIK"/>
        <family val="1"/>
      </rPr>
      <t xml:space="preserve"> PIN-рамз барои корт[о бо хати магнитb(бо сабаби гум кардан ва uайра)</t>
    </r>
  </si>
  <si>
    <t>19. Пешни[оди [армо[аи вараrаи сурат[исоб ба дорандаи он тавассути е-mail</t>
  </si>
  <si>
    <t xml:space="preserve">20.  а) Uайрифаъол гардонидани корти пардохтb бо дархости дорандаи он (муроxиати да[онb ва ё хаттb) </t>
  </si>
  <si>
    <t xml:space="preserve">а) амалиёт[ои гузаронидашуда дар шабакаи терминалии бонк на зиёда аз 100 сомонb </t>
  </si>
  <si>
    <t>б) амалиёт[ои гузаронидашуда дар шабаки терминалии бонк зиёда аз 100 сомонb</t>
  </si>
  <si>
    <t>г) дастрас намудани навори видеоb</t>
  </si>
  <si>
    <t>413_08</t>
  </si>
  <si>
    <t>413_09</t>
  </si>
  <si>
    <t>413_10</t>
  </si>
  <si>
    <t>413_11</t>
  </si>
  <si>
    <t>413_12</t>
  </si>
  <si>
    <t>413_13</t>
  </si>
  <si>
    <t>413_14</t>
  </si>
  <si>
    <t>413_15</t>
  </si>
  <si>
    <t>413_16</t>
  </si>
  <si>
    <t>413_17</t>
  </si>
  <si>
    <t>413_18</t>
  </si>
  <si>
    <t>413_20</t>
  </si>
  <si>
    <t>413_21</t>
  </si>
  <si>
    <t>Тарофа[о барои муассиса[ои молиявb-Шарикони бонк, Барномаи агентии КАД</t>
  </si>
  <si>
    <t>413_23</t>
  </si>
  <si>
    <r>
      <t xml:space="preserve"> -баrайгирии банкомат (Cash O</t>
    </r>
    <r>
      <rPr>
        <sz val="12"/>
        <color indexed="8"/>
        <rFont val="Times New Roman"/>
        <family val="1"/>
      </rPr>
      <t>ut</t>
    </r>
    <r>
      <rPr>
        <sz val="12"/>
        <color indexed="8"/>
        <rFont val="Times New Roman TAJIK"/>
        <family val="1"/>
      </rPr>
      <t>+Cash In) дар пойго[и маълумот барои 1-адад</t>
    </r>
  </si>
  <si>
    <t>ж) пешни[оди таъминоти барномавb барои ATM ва насб кардани он</t>
  </si>
  <si>
    <t>л) дохил кардани таuийрот ба [уrуr[ои истифодабаранда (CMS,FIMI)</t>
  </si>
  <si>
    <t>а) Анxом додани протесесингикунонии амалиёт[ои эммисионие, ки бо истифодаи корт[ои пардохтии Шарик тавассути банкомат[о, ва дар нуrта[ои савдо ва хизматрасонb сурат мегиранд (дар шабакаи дигар бонк[о):</t>
  </si>
  <si>
    <r>
      <t xml:space="preserve">в) дархости баrия (Вalancе </t>
    </r>
    <r>
      <rPr>
        <sz val="12"/>
        <color indexed="8"/>
        <rFont val="Times New Roman TAJIK"/>
        <family val="1"/>
      </rPr>
      <t>ing</t>
    </r>
    <r>
      <rPr>
        <sz val="12"/>
        <color indexed="8"/>
        <rFont val="Times New Roman"/>
        <family val="1"/>
      </rPr>
      <t>uiry</t>
    </r>
    <r>
      <rPr>
        <sz val="12"/>
        <color indexed="8"/>
        <rFont val="Times New Roman TAJIK"/>
        <family val="1"/>
      </rPr>
      <t>)</t>
    </r>
  </si>
  <si>
    <t>г) пайвастшавb ба "SMS-банкинг" барои [ар як мизоx</t>
  </si>
  <si>
    <t>24.Шахсикунони ва ма[фуздории корт[о ва PIN-лифофа[о:</t>
  </si>
  <si>
    <t>413_24</t>
  </si>
  <si>
    <t>413_26</t>
  </si>
  <si>
    <t>413_27</t>
  </si>
  <si>
    <r>
      <t xml:space="preserve"> -баrайгирии банкомат (Cash O</t>
    </r>
    <r>
      <rPr>
        <sz val="12"/>
        <color indexed="8"/>
        <rFont val="Times New Roman"/>
        <family val="1"/>
      </rPr>
      <t>u</t>
    </r>
    <r>
      <rPr>
        <sz val="12"/>
        <color indexed="8"/>
        <rFont val="Times New Roman TAJIK"/>
        <family val="1"/>
      </rPr>
      <t>t+Cash In) дар пойго[и маълумот барои 1-адад</t>
    </r>
  </si>
  <si>
    <t>г) таuийрди[ии параметр[ои банкомат дар пойго[и маълумот (ID-и банкомат, протоколи пайвастшавb, суроuа[ои коммуникатсионb)</t>
  </si>
  <si>
    <t xml:space="preserve"> д) ба rайд гирифтани POS-терминал</t>
  </si>
  <si>
    <t xml:space="preserve"> л) дохил кардани таuийрот ба [уrуr[ои истифодабаранда (CMS,FIMI)</t>
  </si>
  <si>
    <t>413_29</t>
  </si>
  <si>
    <t>а) Анxом додани протесесингикунонии амалиёт[ои эммисионие, ки бо истифодаи корт[ои пардохтии Институти молиявb тавассути банкомат[о, нуrта[ои додани наrдина ва дар Нуrта[ои савдо ва хизматрасонb сурат мегиранд (дар шабакаи дигар бонк[о):</t>
  </si>
  <si>
    <t>б) Анxом додани протсессингикунонии амалиёт[ои эквайрингb дар банкомат[о, Нуrта[ои додани наrдина ва дар Нуrта[ои савдо ва хизматрасоние, ки бо Шарик  шартнома бастаанд:</t>
  </si>
  <si>
    <r>
      <t xml:space="preserve"> - амалиёт[ои On-</t>
    </r>
    <r>
      <rPr>
        <sz val="12"/>
        <color indexed="8"/>
        <rFont val="Times New Roman"/>
        <family val="1"/>
      </rPr>
      <t>b</t>
    </r>
    <r>
      <rPr>
        <sz val="12"/>
        <color indexed="8"/>
        <rFont val="Times New Roman TAJIK"/>
        <family val="1"/>
      </rPr>
      <t>anк (корт[ои Бонк дар шабакаи Бонк)</t>
    </r>
  </si>
  <si>
    <r>
      <t xml:space="preserve"> - амалиёт{ои </t>
    </r>
    <r>
      <rPr>
        <sz val="12"/>
        <color indexed="8"/>
        <rFont val="Times New Roman"/>
        <family val="1"/>
      </rPr>
      <t xml:space="preserve">Intеrbanк </t>
    </r>
    <r>
      <rPr>
        <sz val="12"/>
        <color indexed="8"/>
        <rFont val="Times New Roman Taj"/>
        <family val="1"/>
      </rPr>
      <t xml:space="preserve"> (корт{ои Бонк дар шабакаи дигар Бонк{о)</t>
    </r>
  </si>
  <si>
    <r>
      <t xml:space="preserve">в) дархости баrия (Вalancе </t>
    </r>
    <r>
      <rPr>
        <sz val="12"/>
        <color indexed="8"/>
        <rFont val="Times New Roman"/>
        <family val="1"/>
      </rPr>
      <t>inguiry)</t>
    </r>
  </si>
  <si>
    <t>г) пайвастшави ба "SMS-банкинг" барои [ар як мизоx</t>
  </si>
  <si>
    <t>30.Шахсикунонb ва ма[фуздории корт[о ва PIN-лифофа[о</t>
  </si>
  <si>
    <t>413_30</t>
  </si>
  <si>
    <t>413_32</t>
  </si>
  <si>
    <t>413_33</t>
  </si>
  <si>
    <t>413_34</t>
  </si>
  <si>
    <t>2. Изготовление платежной карты и PIN-конверта к нему:</t>
  </si>
  <si>
    <t>а) по картам c магнитной полосой со сроком действия 1 год/ 2 года:</t>
  </si>
  <si>
    <t xml:space="preserve">                      - Локальная карта "Корти Милли":</t>
  </si>
  <si>
    <t>б) по смарт-картам  со сроком  действия 2 года/3 года:</t>
  </si>
  <si>
    <t xml:space="preserve">                     - карта VISA Gold/MasterCard Gold</t>
  </si>
  <si>
    <t xml:space="preserve">                     - карта VISA Business/MasterCard Business</t>
  </si>
  <si>
    <t xml:space="preserve">                    а) получение наличных денег в сомони: </t>
  </si>
  <si>
    <t xml:space="preserve">                      - Локальная карта "Корти Милли"</t>
  </si>
  <si>
    <t>е) Пополнение  счета пластиковой карты через POS-терминал</t>
  </si>
  <si>
    <t>з) Получение выписки банкомата о 10 последных операциях</t>
  </si>
  <si>
    <t xml:space="preserve">                          - сомони</t>
  </si>
  <si>
    <t xml:space="preserve">                  - доллары США</t>
  </si>
  <si>
    <t>а) по операциям проведенным в терминалах банка до 100 сомони</t>
  </si>
  <si>
    <t>б) по операциям проведенным в терминалах банка свыше 100 сомони</t>
  </si>
  <si>
    <t>г) за получение видеозаписи</t>
  </si>
  <si>
    <t>а) Конфигурация Партнера как Финансового института по выпуску и обслуживанию платежных карт (локальный проект КАД). Регистрация и параметризация  ( БИН, одно рабочее место удаленного доступа к фронт-офису по FIMI, два рабочих места доступ к бэк-офису CMS)</t>
  </si>
  <si>
    <t>б) Сопровождение и технологическая поддержка операций Партнера</t>
  </si>
  <si>
    <t>в) - Регистрация 1- го банкомата (АТМ) Партнера по  выдаче наличных (Cash Out)</t>
  </si>
  <si>
    <t>- Регистрация 1-го банкомата (АТМ) Партнера прием наличных (Cash In)</t>
  </si>
  <si>
    <t>- Регистрация 1-го банкомата (АТМ) Партнера по  выдаче  и приему наличных (Cash Out+Cash In)</t>
  </si>
  <si>
    <t>д) Регистрация ПОС терминала (ПВН, ПТС) Партнера</t>
  </si>
  <si>
    <t>е) Предоставление ПО для ПОС-терминалов и его инсталляция</t>
  </si>
  <si>
    <t>ж) Предоставление ПО для АТМ и его инсталляция</t>
  </si>
  <si>
    <t>в) Запрос баланса (Balance inquiry)</t>
  </si>
  <si>
    <t>д) денежный перевод от карты к карте/от счета к счету (P2P)</t>
  </si>
  <si>
    <t>е) пополнение карточного счета в ПВН (POS Debit)</t>
  </si>
  <si>
    <t xml:space="preserve">                         - на пластике Партнера</t>
  </si>
  <si>
    <t xml:space="preserve">                         - на пластике "КАД"  Агроинвестбанка</t>
  </si>
  <si>
    <t xml:space="preserve">                         - PIN-конверт Партнера </t>
  </si>
  <si>
    <t xml:space="preserve">                         - пластика Партнера, за 1 штуку в год</t>
  </si>
  <si>
    <t xml:space="preserve">                         - PIN-конверт Партнера, за 1 штуку в год</t>
  </si>
  <si>
    <t>а) Конфигурация Партнера как Финансового института по выпуску и обслуживанию платежных карт (проект МПС). Регистрация и параметризация  ( БИН, одно рабочее место удаленного доступа к фронт-офису по FIMI, два рабочих места доступ к бэк-офису CMS).</t>
  </si>
  <si>
    <t>в) - Регистрация банкомата (АТМ) Партнера по  выдаче наличных (Cash Out) за банкомат</t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</si>
  <si>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Регистрация банкомата (АТМ) Партнера по приему наличных (Cash In) за банкомат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</si>
  <si>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Регистрация банкомата (АТМ) Партнера по  выдаче  и приему наличных (Cash Out+Cash In) за банкомат</t>
    </r>
  </si>
  <si>
    <t xml:space="preserve">              а) Процессинг эмиссионных операций, совершаемых с использованием банковских карт Партнера в пунктах выдачи наличных денежных средств (ПВН), через банкоматы и в предприятиях торговли и сервиса:                                          - операции Interbank (в сети других банков)</t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</si>
  <si>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 xml:space="preserve">в банкоматах и ПВН 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</si>
  <si>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в   ПТС</t>
    </r>
  </si>
  <si>
    <t xml:space="preserve">              б) Процессинг эквайринговых операций, совершаемых через банкоматы и в пунктах выдачи наличных денежных средств (ПВН) и операций совершаемых в предприятиях торговли и сервиса, заключивших договора с Партнером:</t>
  </si>
  <si>
    <t xml:space="preserve">з) получение выписки банкомата о 10 последних операциях </t>
  </si>
  <si>
    <t xml:space="preserve">                         - на пластике Партнера карта с магнитной полосой</t>
  </si>
  <si>
    <t xml:space="preserve">                         - на пластике Партнера  смарт карта EMV (чиповая)</t>
  </si>
  <si>
    <t xml:space="preserve">                         - PIN-конверт Партнера за 1 штуку </t>
  </si>
  <si>
    <t xml:space="preserve">                         - пластика Партнера на 1 штуку в год</t>
  </si>
  <si>
    <t xml:space="preserve">                         - PIN-конверт Партнера за 1 штуку в год</t>
  </si>
  <si>
    <t xml:space="preserve">            а) Комиссия, причитающаяся ОАО «Агроинвестбанк» по  эмиссионным операциям, совершенным с использованием банковских  карт VISA и MC Партнера в терминалах других банков</t>
  </si>
  <si>
    <t xml:space="preserve">             б) Комиссия, причитающаяся Партнеру по эмиссионным операциям, совершенных с использованием карт Visa и MC Партнера в Предприятиях торговли и сервиса других банков</t>
  </si>
  <si>
    <t xml:space="preserve">             в) Комиссия за запрос баланса, причитающаяся ОАО "Агроинвестбанк" по эмиссионным операциям , совершенным с использованием банковских карт VISA и MC Партнера в терминалах других банков</t>
  </si>
  <si>
    <t xml:space="preserve">             г) Комиссия, причитающаяся Партнеру по внешним эквайринговым операциям, совершенным с использованием банковских карт VISA и MC других банков</t>
  </si>
  <si>
    <t xml:space="preserve">             д) Комиссия, причитающаяся ОАО "Агроинвестбанк" по эквайринговым операциям, совершенным с использованием банковских карт VISA и MC других банков в Предприятиях торговли и сервиса Партнера</t>
  </si>
  <si>
    <t xml:space="preserve">             е) Комиссия за запрос баланса, причитающаяся Партнеру по эквайринговым операциям, совершенным с использованием банковских карт VISA и MC других банков в терминалах Партнера</t>
  </si>
  <si>
    <t xml:space="preserve">     а)  внешние эквайринговые операции в банкоматах и ПВН </t>
  </si>
  <si>
    <t xml:space="preserve">     б)  внешние эквайринговые операции в предприятиях торговли и сервиса </t>
  </si>
  <si>
    <t xml:space="preserve">     в)  on-bank эквайринговые операции в банкоматах и ПВН  </t>
  </si>
  <si>
    <t xml:space="preserve">     г)  on-bank эквайринговым операциям в предприятиях торговли и сервиса</t>
  </si>
  <si>
    <t>1 % от суммы</t>
  </si>
  <si>
    <t>эквайринговая комиссия</t>
  </si>
  <si>
    <t>0.5 % от суммы</t>
  </si>
  <si>
    <t>0,20% от суммы операции</t>
  </si>
  <si>
    <t>0,15% от суммы операции</t>
  </si>
  <si>
    <t>0,05% от суммы операции</t>
  </si>
  <si>
    <t>0,10% от суммы операции</t>
  </si>
  <si>
    <t>0.10% от суммы</t>
  </si>
  <si>
    <t>1,05% от суммы операции</t>
  </si>
  <si>
    <t>0,6% от суммы операции</t>
  </si>
  <si>
    <t>0,35% от суммы операции</t>
  </si>
  <si>
    <t>0,30% от суммы операции</t>
  </si>
  <si>
    <t>0,25 % аз маблаu (min 90 сомонb
maх 900 сомонb)</t>
  </si>
  <si>
    <t>90 сомонb +хароxоти почта</t>
  </si>
  <si>
    <t>д) барои хабардор намудани таuйирот[ои ба шарт[ои супоришномаи инкассавb дароварда шуда (барои [ар як таuйирот)</t>
  </si>
  <si>
    <t xml:space="preserve">3. {аrrи хизмат оиди барои иxроиш rабул намудани инкассави содиротb: </t>
  </si>
  <si>
    <t>б) барои таuйирот даровардан ба шарт[ои супоришномаи инкассавb</t>
  </si>
  <si>
    <t xml:space="preserve">а) барои rабули [уxxат[ои пардохтb мувофиrи инкасса </t>
  </si>
  <si>
    <t>е) барои пардохт мувофиrи инкасса</t>
  </si>
  <si>
    <t>{исоббаробаркуни[о - Супоришномаи инкассавии мизоxони  бонк</t>
  </si>
  <si>
    <t>1. Ба бонки пардохткунанда фиристонидани  супоришномаи инккассавии ма[аллb барои иxроиш</t>
  </si>
  <si>
    <t>500_01</t>
  </si>
  <si>
    <t>540_02</t>
  </si>
  <si>
    <t xml:space="preserve">Интиrоли маблаu дар дохили Xумхурии Тоxикистон </t>
  </si>
  <si>
    <t>1. Интиrоли маблаu[ои пули бе кушодани сурат[исоб дохилинизомb</t>
  </si>
  <si>
    <t xml:space="preserve">2. Додани нус[аи хуxxати пардохтb ё маълумотнома оиди интиrол </t>
  </si>
  <si>
    <t>540_01</t>
  </si>
  <si>
    <t>590_01</t>
  </si>
  <si>
    <t>590_02</t>
  </si>
  <si>
    <t>б) Додани нусхаи хучxати пардохтb (1 дона)</t>
  </si>
  <si>
    <t>600_01</t>
  </si>
  <si>
    <t>600_02</t>
  </si>
  <si>
    <t>600_03</t>
  </si>
  <si>
    <t>601_01</t>
  </si>
  <si>
    <t>601_02</t>
  </si>
  <si>
    <t>601_03</t>
  </si>
  <si>
    <t>602_01</t>
  </si>
  <si>
    <t>602_02</t>
  </si>
  <si>
    <t>602_03</t>
  </si>
  <si>
    <t>603_01</t>
  </si>
  <si>
    <t>603_02</t>
  </si>
  <si>
    <t>603_03</t>
  </si>
  <si>
    <t>610_01</t>
  </si>
  <si>
    <t>610_02</t>
  </si>
  <si>
    <t>610_03</t>
  </si>
  <si>
    <t>Хариди асъори хориxb - бозори дохилинизомb</t>
  </si>
  <si>
    <t>611_01</t>
  </si>
  <si>
    <t>611_02</t>
  </si>
  <si>
    <t>611_03</t>
  </si>
  <si>
    <t>612_01</t>
  </si>
  <si>
    <t>612_02</t>
  </si>
  <si>
    <t>612_03</t>
  </si>
  <si>
    <t>Фуруши асъори хориxb - нуrта[ои мубодилаи асъори бонк</t>
  </si>
  <si>
    <t>3. Хариди  рубли русb ва дигар асъор[о  дар бозоридохили низомb</t>
  </si>
  <si>
    <t>613_01</t>
  </si>
  <si>
    <t>613_02</t>
  </si>
  <si>
    <t>613_03</t>
  </si>
  <si>
    <t>620_01</t>
  </si>
  <si>
    <t>630_01</t>
  </si>
  <si>
    <t>5 % аз маблаu</t>
  </si>
  <si>
    <t>в) мубодилаи як намуди асъори хориxb ба арзиши исмии дигари uайринаrдb ба воситаи бонкb -мукотибавb</t>
  </si>
  <si>
    <t>аз руи СПОТ дар рeзи сурат гирифтани хариду фуруш + 
0,02 % аз маблаu</t>
  </si>
  <si>
    <t>700_01</t>
  </si>
  <si>
    <t>701_02</t>
  </si>
  <si>
    <t>702_03</t>
  </si>
  <si>
    <t>701_01</t>
  </si>
  <si>
    <t>702_01</t>
  </si>
  <si>
    <t>703_01</t>
  </si>
  <si>
    <t>700_02</t>
  </si>
  <si>
    <t>700_03</t>
  </si>
  <si>
    <t>701_03</t>
  </si>
  <si>
    <t>702_02</t>
  </si>
  <si>
    <t>а) барои додани аввал (кафолати вексел)</t>
  </si>
  <si>
    <t>г) барои rабули вексел[о на инкасса</t>
  </si>
  <si>
    <t>(min 300 сомонb)</t>
  </si>
  <si>
    <t>710_01</t>
  </si>
  <si>
    <t>711_01</t>
  </si>
  <si>
    <t>712_01</t>
  </si>
  <si>
    <t>710_02</t>
  </si>
  <si>
    <t>710_03</t>
  </si>
  <si>
    <t>711_02</t>
  </si>
  <si>
    <t>711_03</t>
  </si>
  <si>
    <t>712_02</t>
  </si>
  <si>
    <t>712_03</t>
  </si>
  <si>
    <t>720_01</t>
  </si>
  <si>
    <t>аз рeи шарт[ои шартномаи басташуда</t>
  </si>
  <si>
    <t>810_01</t>
  </si>
  <si>
    <t>810_02</t>
  </si>
  <si>
    <t>810_03</t>
  </si>
  <si>
    <t>810_04</t>
  </si>
  <si>
    <t>810_05</t>
  </si>
  <si>
    <t>810_06</t>
  </si>
  <si>
    <t xml:space="preserve">б) пардохти абонентb дар [олати [исоб кардани фоиз[о барои [исоби мукотибавb </t>
  </si>
  <si>
    <t>в) пардохти якмаротибавb дар [олати гузаронидани [ар як амалиёти бонкb:</t>
  </si>
  <si>
    <t>нигаред ба зербахши 413</t>
  </si>
  <si>
    <t xml:space="preserve">е)маълумотнома-тасдиrнома оиди ворид ё хориx шудани маблаu[ои пули  </t>
  </si>
  <si>
    <t>к) хизматрасони[ои сейфb</t>
  </si>
  <si>
    <t>л) кафолати бонкb</t>
  </si>
  <si>
    <t>м)аксепти бонки</t>
  </si>
  <si>
    <t>5. Аз рeи дархости Мизоx пешни[од намудани дафтарчаи чекии пулb  барои [исоб</t>
  </si>
  <si>
    <t xml:space="preserve">6. Аз рeи дархости Мизоx пешни[од намудани дафтарчаи чекии [исоббаробаркунb  барои [исоб </t>
  </si>
  <si>
    <t>Амалиёт[о бо [исоби мукотибавии"Лоро" бонк кишвар[о -аъзоёни ОСЭР, дар Бонк кушода</t>
  </si>
  <si>
    <t>811_01</t>
  </si>
  <si>
    <t>811_02</t>
  </si>
  <si>
    <t>811_03</t>
  </si>
  <si>
    <t>811_04</t>
  </si>
  <si>
    <t>811_05</t>
  </si>
  <si>
    <t>811_06</t>
  </si>
  <si>
    <t>к) хизматрасонии сейфb</t>
  </si>
  <si>
    <t>и) хизматрасонии аз руи дарёфти маблаu ва арзиш[о</t>
  </si>
  <si>
    <t>м)аксепти бонкb</t>
  </si>
  <si>
    <t>Амалиёт[о бо [исоби мукотибавии"Лоро" бонк кишвар[о -uайри аъзоёни ОСЭР, дар Бонк кушода</t>
  </si>
  <si>
    <t>812_01</t>
  </si>
  <si>
    <t>812_02</t>
  </si>
  <si>
    <t>б) пардохти абоненти дар [олати [исоб кардани фоиз[о барои хисоби мукотибавb</t>
  </si>
  <si>
    <t xml:space="preserve">               - амалиёт[ои бенаrдинаи чекb</t>
  </si>
  <si>
    <t xml:space="preserve">               - амалиёт[ои [исоббаробаркунии баbнибонкb</t>
  </si>
  <si>
    <t>812_03</t>
  </si>
  <si>
    <t>812_04</t>
  </si>
  <si>
    <t xml:space="preserve">е)маълумотнома-тасдиrнома оиди ворид ё хориx шудани маблаu[ои пулb </t>
  </si>
  <si>
    <t>м) аксепти бонкb</t>
  </si>
  <si>
    <t>л)  кафолати бонкb</t>
  </si>
  <si>
    <t>812_05</t>
  </si>
  <si>
    <t>812_06</t>
  </si>
  <si>
    <t>5. Аз руи дархости Мизоx пешни[од намудани дафтарчаи чекии пулb  барои [исоб</t>
  </si>
  <si>
    <t xml:space="preserve">6.Аз руи дархости Мизоx пешни[од намудани дафтарчаи чекии [исоббаробаркунb  барои [исоб </t>
  </si>
  <si>
    <t xml:space="preserve">Амалиёт[о аз рeи  [исоб[ои ташкилот[ои молиявии uайрибонкb,ки дар Бонк кушодаанд </t>
  </si>
  <si>
    <t>а) ташкилоти молиявии uайрибонкии ватанb</t>
  </si>
  <si>
    <t>б) ташкилоти молиявии uайрибонкии хориxb</t>
  </si>
  <si>
    <t>813_01</t>
  </si>
  <si>
    <t xml:space="preserve">б) пардохти абоненти дар [олати хисоб кардани фоиз[о барои [исоби мукотибави  </t>
  </si>
  <si>
    <t>в) пардохти якмаротиба дар [олати гузаронидани хар як амалиёти бонкb:</t>
  </si>
  <si>
    <t>813_02</t>
  </si>
  <si>
    <t>813_03</t>
  </si>
  <si>
    <t>813_04</t>
  </si>
  <si>
    <t>813_05</t>
  </si>
  <si>
    <t>813_06</t>
  </si>
  <si>
    <t>840_01</t>
  </si>
  <si>
    <t>Амалиёт[о аз  рeи [исоб[ои  xойгиркуни[ои  мe[латноки бонк[ои  кишвар[о - аъзоёни ОСЭР, ки  дар Бонк кушодаанд</t>
  </si>
  <si>
    <t>841_01</t>
  </si>
  <si>
    <t>Амалиёт[о аз [исоб[ои  xойгиркуни[ои   мe[латноки   бонк[ои кишвар[о - аъзоёни ОСЭР намебошанд , ки  дар Бонк кушодаанд</t>
  </si>
  <si>
    <t>842_01</t>
  </si>
  <si>
    <t>ТА{ВИЛ (ИНКАССАТCИЯ)</t>
  </si>
  <si>
    <t>900_01</t>
  </si>
  <si>
    <t>а) дида баромадани пешни[одот (ариза) барои пешни[оди хизматрасонb</t>
  </si>
  <si>
    <t>б) ба расмият даровардан ва имзо кардани шартнома барои хизматрасонb</t>
  </si>
  <si>
    <t>д) [амлу наrли пули наrд ва дигар арзиш[о дар худуди xои асосии 
    самти Хидмати та[вили Бонк (дар масофаи аз 15 км зиёд)</t>
  </si>
  <si>
    <r>
      <t>АМАЛИЁТ</t>
    </r>
    <r>
      <rPr>
        <b/>
        <i/>
        <u val="single"/>
        <sz val="12"/>
        <rFont val="Palatino Linotype"/>
        <family val="1"/>
      </rPr>
      <t>Ҳ</t>
    </r>
    <r>
      <rPr>
        <b/>
        <i/>
        <u val="single"/>
        <sz val="12"/>
        <rFont val="Times New Roman TAJIK"/>
        <family val="1"/>
      </rPr>
      <t>ОИ СЕЙФB</t>
    </r>
  </si>
  <si>
    <t>Rабули арзиш[о барои ниго[дори дар rутича[ои ало[идаи сейфb</t>
  </si>
  <si>
    <t xml:space="preserve">1. Мувофиrат кардани шарт[о ва ба расмият даровардани шартнома бо мизоx оиди расонидани хизматрасонии сейфb, бо пардохти абонентb барои нигo[дори дар 1 шабонарeз: </t>
  </si>
  <si>
    <t>920_01</t>
  </si>
  <si>
    <t>920_02</t>
  </si>
  <si>
    <t>2. Бо ташабуси Мизоx гирифтани арзиш[о аз rутичаи ало[идаи сейфb барои тафтиш, кисман ё пурра гирифтани он[о ( пардохти як маротибагbи- новобаста аз намуди сейф ва му[лати нигo[дорb)</t>
  </si>
  <si>
    <t>Аз тарафи Бонк гузаронидани ташхиси металл[ои rимматба[о</t>
  </si>
  <si>
    <t>940_01</t>
  </si>
  <si>
    <t>945_01</t>
  </si>
  <si>
    <t>945_02</t>
  </si>
  <si>
    <t>950_01</t>
  </si>
  <si>
    <t>950_02</t>
  </si>
  <si>
    <t>950_03</t>
  </si>
  <si>
    <t>1. Хизматрасонb барои фурeши вомбарг[ои Бонк (ба 1 адад)</t>
  </si>
  <si>
    <t>2. Хизматрасонb барои бозхариди вомбарг[ои Бонк (ба 1 адад)</t>
  </si>
  <si>
    <t>951_01</t>
  </si>
  <si>
    <t>951_02</t>
  </si>
  <si>
    <t xml:space="preserve">1. Хизматрасони барои ба расмият даровардани вараrаи вексели бонк бо дархости мизоx </t>
  </si>
  <si>
    <t>952_01</t>
  </si>
  <si>
    <t>953_01</t>
  </si>
  <si>
    <t>1 .аз 10 000 сомонb</t>
  </si>
  <si>
    <t>2. аз 10 001то 50 000 сомонb</t>
  </si>
  <si>
    <t>3. аз 50 001то 100 000 сомонb</t>
  </si>
  <si>
    <t>4. зиёда 100 000 сомонb</t>
  </si>
  <si>
    <t>г) [амлу наrли пули наrд ва дигар арзиш[о берун аз худуди xои асосии 
    самти Хидмати та[вили Бонк (дар масофаи то 15км):</t>
  </si>
  <si>
    <t xml:space="preserve">1. Пешни[од намудани  хизматрасони[ои машваратb аз руи дархости Мизоxон: </t>
  </si>
  <si>
    <t>980_01</t>
  </si>
  <si>
    <t>а) аз руи масъалаи бе[тар кардани фаъолияти молиявb -хоxагидории мизоx</t>
  </si>
  <si>
    <t xml:space="preserve">б) аз рeи тартиби техникии барориши вексел[ои муомилоти байналхалrb </t>
  </si>
  <si>
    <t>в) аз рeи масъалаи гузаронидани пардохти байналхалrии вексел[о</t>
  </si>
  <si>
    <t>г) аз руи масъалаи  сармоягузории молиявb</t>
  </si>
  <si>
    <t>2. Кофтукови хуxxат дар бойгони Бонк аз рeи дархости Мизоxи Бонк</t>
  </si>
  <si>
    <t>980_02</t>
  </si>
  <si>
    <t>б) дар намуди хуxxати бонк, ки му[лати нигo[дориаш нагузаштааст (1 дона)</t>
  </si>
  <si>
    <t>981_01</t>
  </si>
  <si>
    <t>Хизматрасонии агентb</t>
  </si>
  <si>
    <t>982_01</t>
  </si>
  <si>
    <t>982_02</t>
  </si>
  <si>
    <t xml:space="preserve"> бо истифода аз кортњои пластикї, мувофиќи шартномаи байни Бонк ва Мизољ</t>
  </si>
  <si>
    <t>2. Пешкаш кардани барномаи ба таври автоматики њисоби намудани маоши  кормандон, бо назардошти омўзонидани кормандони Мизољ,дар чањорчўбаи татбиќи лоињаи маош</t>
  </si>
  <si>
    <t>290_01</t>
  </si>
  <si>
    <t>300_01</t>
  </si>
  <si>
    <t>310_01</t>
  </si>
  <si>
    <t>д) ба rайд гирифтани POS-терминал</t>
  </si>
  <si>
    <t>б) Анxом додани протсессингикунонии амалиёт[ои эквайрингb дар банкомат[о, нуrта[ои додани наrдина ва дар нуrта[ои савдо ва хизматрасоние, ки бо Шарик шартнома бастаанд:</t>
  </si>
  <si>
    <t xml:space="preserve">Барномаи агентии Бонк бо низом[ои байналмиллалb </t>
  </si>
  <si>
    <t xml:space="preserve"> а) амалиёт[ои берунаи эквайрингb дар банкомат[о ва Нуrта[ои додани  наrдина (сомонb, доллари ИМА)</t>
  </si>
  <si>
    <t xml:space="preserve"> б) амалиёт[ои берунаи эквайрингb дар Нуrта[ои савдо ва хизматрасонb (хизматрасони[о)</t>
  </si>
  <si>
    <t>Интиrоли маблаu - Бонк[ои-муросилотb</t>
  </si>
  <si>
    <t xml:space="preserve">1. Интиrоли маблаu[ои пулb бе кушодани сурат[исоб </t>
  </si>
  <si>
    <t>150 сомонb + хароxоти пeшида</t>
  </si>
  <si>
    <t>Мутобиrи тарофаи SWIFT           +40 сомони</t>
  </si>
  <si>
    <t>0,05% аз маблаuи кафолатнома    (min 150 сомони maх 1500 сомони)</t>
  </si>
  <si>
    <t>0,05% аз маблаuи кафолатнома     (min 150 сомони maх 1500 сомони)</t>
  </si>
  <si>
    <t>0,1% аз маблаuи кафолатнома       (min 100 сомони maх 3000 сомони)</t>
  </si>
  <si>
    <t>мувофиrи шартнома                       (min 100 сомони)</t>
  </si>
  <si>
    <t xml:space="preserve">                    XСК «Агроинвестбонк» дар [олат[ои зерин метавонад ба Тарофа[о таuйирот дарорад:
</t>
  </si>
  <si>
    <t>- арзиши хизматрасониро аз рeи корт[ои пластикb;</t>
  </si>
  <si>
    <t>Нарх[ои хизматрасонии бо асъори хориxb пешни[одшаванда бо rурби [исобии Бонки миллb дар рeзи гузаштани амалиёт бо асъори миллb ба амал бароварда мешавад.</t>
  </si>
  <si>
    <t xml:space="preserve">  - иrтибос аз [исоб дар давраи муайян (бори якум - аслb)</t>
  </si>
  <si>
    <t xml:space="preserve">  - маълумотнома - тасдиrнома барои ташкилот[ои гумрук оиди ворид шудани маблаu[ои пулии мизоx </t>
  </si>
  <si>
    <t>3. Пешни[од намудани китобчаи пулии чекb барои [исоб бо дархости Мизоx</t>
  </si>
  <si>
    <t>б) заверение копий учредительных документов без нотариального заверения</t>
  </si>
  <si>
    <t>200_03</t>
  </si>
  <si>
    <t xml:space="preserve">1. Предоставление Банком услуг по документарным операциям:  </t>
  </si>
  <si>
    <t>а) Хизматрасонии аккредитивb (воридотb, э[тиётb, рамбурсшаванда), ки бо супориши мизоx кушода мешавад:</t>
  </si>
  <si>
    <t>то 10 000 сомонb</t>
  </si>
  <si>
    <t>аз 10 001 то 50 000 сомонb</t>
  </si>
  <si>
    <t>аз 50 001 то 100 000 сомонb</t>
  </si>
  <si>
    <t>аз 100 001 то 200 000 сомонb</t>
  </si>
  <si>
    <t>аз 200 001 то 500 000 сомонb</t>
  </si>
  <si>
    <t>аз 500 001 то 1 000 000 сомонb</t>
  </si>
  <si>
    <t>аз 1 000 001 то 2 000 000 сомонb</t>
  </si>
  <si>
    <t>аз 2 000 001 то 5 000 000 сомонb</t>
  </si>
  <si>
    <t>зиёда аз 5 000 000 сомонb</t>
  </si>
  <si>
    <t>1.3. Таuйир додани шарт[ои кафолатнома (барои [ар як бастаи таuйирот[о) (ивазкунии маблаuи кафолатнома [амчун кушодани кафолатномаи ало[ида баррасb карда мешавад)</t>
  </si>
  <si>
    <t xml:space="preserve">1. Rабули пули наrд аз мизоx барои ворид  кардан ба [исоби бонкb </t>
  </si>
  <si>
    <t xml:space="preserve">а) додани пули наrд , ки пештар ба [исоб  [амчун пули наrд ворид шудааст </t>
  </si>
  <si>
    <t>б) выдача наличных денег в нацвалюте  дехканскому хозяйству</t>
  </si>
  <si>
    <t xml:space="preserve">д) выдача наличных денег в инвалюте </t>
  </si>
  <si>
    <t>е) кассовое обслуживание дорожных чеков AMERICAN EXPRESS:</t>
  </si>
  <si>
    <t xml:space="preserve">д) додани пули наrд бо асъори хориxb </t>
  </si>
  <si>
    <r>
      <t xml:space="preserve">е) хизматрасонии хазинавии  чеки ро[ии </t>
    </r>
    <r>
      <rPr>
        <sz val="12"/>
        <rFont val="Times New Roman"/>
        <family val="1"/>
      </rPr>
      <t>AMERICAN EXPRESS</t>
    </r>
    <r>
      <rPr>
        <sz val="12"/>
        <rFont val="Times New Roman TAJIK"/>
        <family val="1"/>
      </rPr>
      <t>:</t>
    </r>
  </si>
  <si>
    <t xml:space="preserve">Мубодилаи пули наrд  </t>
  </si>
  <si>
    <t>1. Мубодилаи пули наrди фарсуда ба коршоям:</t>
  </si>
  <si>
    <t>б) пардохти дохилинизомb бо низоми  Клиент-Бонк гирифташуда</t>
  </si>
  <si>
    <t>а) пардохти дохилинизомии дар  rоuаз пешни[од шуда</t>
  </si>
  <si>
    <t xml:space="preserve">в) пардохти дохилидавлатии дар rоuаз  гирифта шуда </t>
  </si>
  <si>
    <t>6.Проведение платежей Клиентов за пределы страны (РТ) посредством
    SWIFT или TELEX экспресс-переводом в течении 2 часов:</t>
  </si>
  <si>
    <t>1. Гузаронидани пардохти мизоx дар [удуди кишвар (XТ):</t>
  </si>
  <si>
    <t>7. Расследование, внесение поправок и уточнение реквизитов о платеже Клиента в Банках за пределами страны (РТ):</t>
  </si>
  <si>
    <t>а) оплата расчетных чеков Банка внутрисистемные АИБ</t>
  </si>
  <si>
    <t>б)  пардохти [исоби чеки Бонк  ба фоидаи мизоxони дигар Бонк[о:</t>
  </si>
  <si>
    <t>410_07</t>
  </si>
  <si>
    <r>
      <t>в) дар ча[орчeбаи лои[аи пардохти маош,корт[о бо хати магнитb, мў</t>
    </r>
    <r>
      <rPr>
        <sz val="12"/>
        <rFont val="Times New Roman Tj"/>
        <family val="1"/>
      </rPr>
      <t>њ</t>
    </r>
    <r>
      <rPr>
        <sz val="12"/>
        <rFont val="Times New Roman TAJIK"/>
        <family val="1"/>
      </rPr>
      <t>лати эътибор 3 сол;</t>
    </r>
  </si>
  <si>
    <r>
      <t>б) смарт-корт</t>
    </r>
    <r>
      <rPr>
        <sz val="12"/>
        <rFont val="Times New Roman TAJIK"/>
        <family val="1"/>
      </rPr>
      <t>[</t>
    </r>
    <r>
      <rPr>
        <sz val="12"/>
        <rFont val="Times New Roman"/>
        <family val="1"/>
      </rPr>
      <t>о,мў</t>
    </r>
    <r>
      <rPr>
        <sz val="12"/>
        <rFont val="Times New Roman Tj"/>
        <family val="1"/>
      </rPr>
      <t>њ</t>
    </r>
    <r>
      <rPr>
        <sz val="12"/>
        <rFont val="Times New Roman"/>
        <family val="1"/>
      </rPr>
      <t>лати эътибор 2 сол/3 сол;</t>
    </r>
  </si>
  <si>
    <r>
      <t>а) корт[о бо хати магнитb,м</t>
    </r>
    <r>
      <rPr>
        <sz val="12"/>
        <rFont val="Times New Roman Tj"/>
        <family val="1"/>
      </rPr>
      <t>ўњ</t>
    </r>
    <r>
      <rPr>
        <sz val="12"/>
        <rFont val="Times New Roman TAJIK"/>
        <family val="1"/>
      </rPr>
      <t>лати эътибор 1 сол/2 сол;</t>
    </r>
  </si>
  <si>
    <t>г) корт[о бо хати магнитb барои гузаронидани фоиз[о аз депозити мe[латнок ба мe[лати 1 сол;</t>
  </si>
  <si>
    <t xml:space="preserve">                            - Локальная карта "КАД"</t>
  </si>
  <si>
    <t xml:space="preserve">                            - Локальная карта "Корти Милли"</t>
  </si>
  <si>
    <t xml:space="preserve">                        - сомони</t>
  </si>
  <si>
    <t xml:space="preserve">б) Разблокирование пластиковой карты  </t>
  </si>
  <si>
    <t xml:space="preserve">10.00 доллари ИМА                      барои 1 муроxиат </t>
  </si>
  <si>
    <t>26.Комиссияи додугирифти дуxониба:</t>
  </si>
  <si>
    <t xml:space="preserve">           -дар банкомат[о ва НДН</t>
  </si>
  <si>
    <t xml:space="preserve">           -дар НСХ</t>
  </si>
  <si>
    <t xml:space="preserve">         - амалиёт[ои On-вanк (корт[ои Бонк дар шабакаи Бонк)</t>
  </si>
  <si>
    <r>
      <t xml:space="preserve">         - амалиёт[ои Int</t>
    </r>
    <r>
      <rPr>
        <sz val="12"/>
        <color indexed="8"/>
        <rFont val="Times New Roman"/>
        <family val="1"/>
      </rPr>
      <t>еr</t>
    </r>
    <r>
      <rPr>
        <sz val="12"/>
        <color indexed="8"/>
        <rFont val="Times New Roman"/>
        <family val="1"/>
      </rPr>
      <t>banк</t>
    </r>
    <r>
      <rPr>
        <sz val="12"/>
        <color indexed="8"/>
        <rFont val="Times New Roman TAJIK"/>
        <family val="1"/>
      </rPr>
      <t xml:space="preserve"> (корт[ои Бонк дар шабакаи Бонк)</t>
    </r>
  </si>
  <si>
    <r>
      <t xml:space="preserve">е) ворид намудани маблаu ба сурат[исоби корти пластикb ба воситаи НДН-[о(POS </t>
    </r>
    <r>
      <rPr>
        <sz val="12"/>
        <color indexed="8"/>
        <rFont val="Times New Roman"/>
        <family val="1"/>
      </rPr>
      <t>Debit</t>
    </r>
    <r>
      <rPr>
        <sz val="12"/>
        <color indexed="8"/>
        <rFont val="Times New Roman TAJIK"/>
        <family val="1"/>
      </rPr>
      <t>)</t>
    </r>
  </si>
  <si>
    <t xml:space="preserve">                     - в банкоматах</t>
  </si>
  <si>
    <t xml:space="preserve">                     - в пунктах выдачи наличных </t>
  </si>
  <si>
    <t xml:space="preserve"> в) амалиёт[ои эквайрингии Оn-ваnк  дар  Нуrта[ои додани  наrдина ва банкомат[о (сомонb, доллари ИМА).</t>
  </si>
  <si>
    <t xml:space="preserve"> г) амалиёт[ои эквайрингии Оn-ваnк  дар  Нуrта[ои савдо ва хизматрасонb (хизматрасони[о).</t>
  </si>
  <si>
    <t xml:space="preserve">            -  Внутреннее расследование </t>
  </si>
  <si>
    <t xml:space="preserve">            -  Расследование по каналам МПС </t>
  </si>
  <si>
    <t>421_01</t>
  </si>
  <si>
    <t>500_02</t>
  </si>
  <si>
    <t xml:space="preserve">дар асоси шартномаи байнибонкb </t>
  </si>
  <si>
    <t>а) в национальной валюте</t>
  </si>
  <si>
    <t>б) в инвалюте (от себя на своё имя)</t>
  </si>
  <si>
    <t>з) за экпертизу одного векселя</t>
  </si>
  <si>
    <t xml:space="preserve">            - при оценке инкассируемых средств до 200 тысяч сомони</t>
  </si>
  <si>
    <t>3. Rабули арзиш[о барои ниго[дори аз шахсони юридикb (пардохти соатбай)</t>
  </si>
  <si>
    <t xml:space="preserve">Амалиёт[о бо са[мия[ои XСК "Агроинвестбонк" </t>
  </si>
  <si>
    <t xml:space="preserve">1. Услуги по оформление бланка векселя Банка по заявке Клиента  </t>
  </si>
  <si>
    <t xml:space="preserve">    3.от 50 001 до 100 000 сомони</t>
  </si>
  <si>
    <t xml:space="preserve"> 4.свыше 100 000 сомони</t>
  </si>
  <si>
    <t>955_01</t>
  </si>
  <si>
    <t>955_02</t>
  </si>
  <si>
    <t>955_03</t>
  </si>
  <si>
    <t>955_04</t>
  </si>
  <si>
    <t xml:space="preserve">б) Обслуживание экспортного аккредитива:  </t>
  </si>
  <si>
    <r>
      <t xml:space="preserve">        - барои кушодани аккредитивb </t>
    </r>
    <r>
      <rPr>
        <sz val="12"/>
        <color indexed="8"/>
        <rFont val="Times New Roman TAJIK"/>
        <family val="1"/>
      </rPr>
      <t>бо</t>
    </r>
    <r>
      <rPr>
        <sz val="12"/>
        <rFont val="Times New Roman TAJIK"/>
        <family val="1"/>
      </rPr>
      <t xml:space="preserve"> маблаuи пул</t>
    </r>
    <r>
      <rPr>
        <sz val="12"/>
        <rFont val="Times New Roman Tj"/>
        <family val="1"/>
      </rPr>
      <t>ї</t>
    </r>
    <r>
      <rPr>
        <sz val="12"/>
        <rFont val="Times New Roman TAJIK"/>
        <family val="1"/>
      </rPr>
      <t xml:space="preserve"> таъминнашуда ва ё бо кафолатномаи (у[дадории рамбурсии) бонки сеюм таъминнашуда, бо назардошти пардохт барои           
 хабарномаи тариrи SWIFT равон мешуда </t>
    </r>
  </si>
  <si>
    <t xml:space="preserve">1. Пешни[оди хизмат[о оиди амалиёт[ои хуxxати:  </t>
  </si>
  <si>
    <t xml:space="preserve">б) Хизматрасонии аккредитиви содиротb, ки ба фоидаи резидентони  Xум[урии Тоxикистон кушода шудаанд:  </t>
  </si>
  <si>
    <r>
      <t>2.Таuйир додани шарт</t>
    </r>
    <r>
      <rPr>
        <sz val="12"/>
        <color indexed="8"/>
        <rFont val="Times New Roman Tj"/>
        <family val="1"/>
      </rPr>
      <t>њ</t>
    </r>
    <r>
      <rPr>
        <sz val="12"/>
        <color indexed="8"/>
        <rFont val="Times New Roman TAJIK"/>
        <family val="1"/>
      </rPr>
      <t>ои rарзди</t>
    </r>
    <r>
      <rPr>
        <sz val="12"/>
        <color indexed="8"/>
        <rFont val="Times New Roman Tj"/>
        <family val="1"/>
      </rPr>
      <t>њї</t>
    </r>
    <r>
      <rPr>
        <sz val="12"/>
        <color indexed="8"/>
        <rFont val="Times New Roman TAJIK"/>
        <family val="1"/>
      </rPr>
      <t xml:space="preserve"> бо ташаббуси мизоx ( таuйир додани фоизи истифодабарии rарз, маблаuи rарз, наrшаи пардохти rарз, таъминнокb) </t>
    </r>
  </si>
  <si>
    <r>
      <t>2.Таuйир додани шарт</t>
    </r>
    <r>
      <rPr>
        <sz val="12"/>
        <color indexed="8"/>
        <rFont val="Times New Roman Tj"/>
        <family val="1"/>
      </rPr>
      <t>њ</t>
    </r>
    <r>
      <rPr>
        <sz val="12"/>
        <color indexed="8"/>
        <rFont val="Times New Roman TAJIK"/>
        <family val="1"/>
      </rPr>
      <t>ои rарзди</t>
    </r>
    <r>
      <rPr>
        <sz val="12"/>
        <color indexed="8"/>
        <rFont val="Times New Roman Tj"/>
        <family val="1"/>
      </rPr>
      <t>њї</t>
    </r>
    <r>
      <rPr>
        <sz val="12"/>
        <color indexed="8"/>
        <rFont val="Times New Roman TAJIK"/>
        <family val="1"/>
      </rPr>
      <t xml:space="preserve"> бо ташаббуси мизоx</t>
    </r>
    <r>
      <rPr>
        <b/>
        <sz val="12"/>
        <color indexed="8"/>
        <rFont val="Times New Roman TAJIK"/>
        <family val="1"/>
      </rPr>
      <t xml:space="preserve"> ( таuйир додани фоизи истифодабарии rарз, маблаuи rарз, наrшаи пардохти rарз, таъминнокb) </t>
    </r>
  </si>
  <si>
    <t>2.Изменение условий  кредитования по инициативе клиента (изменение процентной ставки, суммы кредита, графика погашения, залога)</t>
  </si>
  <si>
    <t>Хадамоти бехатарb</t>
  </si>
  <si>
    <t>Мудирияти бонкдории чакана</t>
  </si>
  <si>
    <t xml:space="preserve">  - маълумотнома-тасдиrнома оиди баrияи сурат[исоби мизоx-шахсони воrеb</t>
  </si>
  <si>
    <t>б) барои мизоxони сектори чакана</t>
  </si>
  <si>
    <t xml:space="preserve"> - справка-подтверждение об остатках счетов физических лиц</t>
  </si>
  <si>
    <t xml:space="preserve">б) клиентам сектора розничного банкинга </t>
  </si>
  <si>
    <t>филиали Ёвон</t>
  </si>
  <si>
    <t>Мудирияти рушди тиxорати корт[ои пардохтb</t>
  </si>
  <si>
    <t>0.3%  мин.4.1 сомони</t>
  </si>
  <si>
    <t>0.5%( мин.170 сомони максимум 4500 сомони</t>
  </si>
  <si>
    <t>то 4% солона</t>
  </si>
  <si>
    <t>300_02</t>
  </si>
  <si>
    <t>2. Rабули пули наrди номураттаб ва навъбандинашуда аз мизоxоне, ки rисми зиёди маблаu[ояшон (миrдоран) арзиши 1, 3, 5 ва 10 сомонb мебошад, барои ворид кардан ба [исоби бонкb  барои 1 даста (барои даста[ои нопурра комиссия ситонида намешавад)</t>
  </si>
  <si>
    <t xml:space="preserve">   1. Прием от клиента наличных денег для зачисления на банковский счет</t>
  </si>
  <si>
    <t xml:space="preserve">2. Прием несформированных и несортированных наличных денег, большая часть (количественно) которых составляют купюры достоинством 1, 3, 5 и 10 сомони для зачисления на банковский счет клиентов за 1 корешок (для неполных корешков комиссия не взимается)
</t>
  </si>
  <si>
    <t>Ориенбанк</t>
  </si>
  <si>
    <t>0.3%-2%</t>
  </si>
  <si>
    <t>6 сомони/соат</t>
  </si>
  <si>
    <t>4 сомони</t>
  </si>
  <si>
    <t>124 сомони</t>
  </si>
  <si>
    <t>0.2%(мин.50дол-мак.2000 дол)</t>
  </si>
  <si>
    <t>0.15%(мин 100дол-мак-700 дол)</t>
  </si>
  <si>
    <t>0.15%(мин.50 дол-мак-500 дол)</t>
  </si>
  <si>
    <t>0.3% мохона</t>
  </si>
  <si>
    <t>15-150 евро</t>
  </si>
  <si>
    <t>10-90 доллар</t>
  </si>
  <si>
    <t>0-5%</t>
  </si>
  <si>
    <t>0-1%</t>
  </si>
  <si>
    <t>6.00/10.00доллар</t>
  </si>
  <si>
    <t xml:space="preserve">10.00/12.00доллар </t>
  </si>
  <si>
    <t>3.00 доллар%</t>
  </si>
  <si>
    <t>15.00/20.00 доллар</t>
  </si>
  <si>
    <t>8.00/15.00доллар</t>
  </si>
  <si>
    <t>15.00/20.00доллар</t>
  </si>
  <si>
    <t>25.00/35.00 доллар</t>
  </si>
  <si>
    <t xml:space="preserve">  - дар [олати арзёбии дороии та[вилшавандаа зиёда аз  200 [азор  сомонb  </t>
  </si>
  <si>
    <t xml:space="preserve">  - дар [олати арзёбии дороии та[вилшаванда зиёда аз  200 [азор  сомонb  </t>
  </si>
  <si>
    <t xml:space="preserve">               - дар [олати арзёбии дороии та[вилшаванда то 200 [азор  сомонb</t>
  </si>
  <si>
    <t xml:space="preserve">               - дар [олати арзёбии дороии та[вилшаванда зиёда аз 200 [азор  сомонb </t>
  </si>
  <si>
    <t>иловагb xамъ мешавад</t>
  </si>
  <si>
    <t>барои [ар 10 км пурра иловагb xамъ мешавад</t>
  </si>
  <si>
    <t>барои [ар 50 [азор сомонb</t>
  </si>
  <si>
    <t xml:space="preserve">Та[вил - Расонидани арзиш ба мизоxи Бонк(хизматрасонb) </t>
  </si>
  <si>
    <t>1. Бастани созишнома барои  хизматрасонb :</t>
  </si>
  <si>
    <t xml:space="preserve">      - дар [олати арзёбии дороии та[вилшаванда то 200 [азор  сомонb</t>
  </si>
  <si>
    <t>Мудирияти хазинадори, савдо ва хисоббаробаркуни</t>
  </si>
  <si>
    <t>а) Ба расмият даровардан ва имзо кардани шартнома барои хизматрасонb</t>
  </si>
  <si>
    <t xml:space="preserve">б) даровардани истило[ ба шартнома бо ташаббуси Мизоx </t>
  </si>
  <si>
    <t>в) [амлу наrли пули наrд ва дигар арзиш[о берун аз [удуди xои асосии 
    самти Хидмати та[вили Бонк (дар масофаи то 15км):</t>
  </si>
  <si>
    <t>г) [амлу наrли пули наrд ва дигар арзиш[о берун аз [удуди xои асосии 
    самти Хидмати та[вили Бонк (дар масофаи аз 15 км зиёд)</t>
  </si>
  <si>
    <t xml:space="preserve"> - дар [олати арзёбии дороии та[вилшаванда зиёда аз  200 [азор  сомонb  </t>
  </si>
  <si>
    <t xml:space="preserve">                  - дар [олати арзёбии дороии та[вилшаванда то 200 [азор  сомонb</t>
  </si>
  <si>
    <t>а) оформление и подписание договора на оказание услуг</t>
  </si>
  <si>
    <t xml:space="preserve">б) внесение изменений в договор по инициативе Клиента </t>
  </si>
  <si>
    <t>в) транспортировка денежной наличности и других ценностей в
    пределах основного места дислацирования Службы инкассации
    Банка (с протяженностью маршрута до 15 км):</t>
  </si>
  <si>
    <t>г) транспортировка денежной наличности и других ценностей вне
    пределов основного места дислацирования Службы инкассации
    Банка (с протяженностью маршрута более 15 км):</t>
  </si>
  <si>
    <t>на каждые 50 тысяч сомони</t>
  </si>
  <si>
    <t>ж)гирифтани маълумот оиди баrияи [исоб дар банкомат ва НДН-[ои бонк</t>
  </si>
  <si>
    <t>ж)гирифтани маълумот баrияи [исоб дар банкомат ва НДН-[ои бонк</t>
  </si>
  <si>
    <r>
      <t>ПЕШНИ</t>
    </r>
    <r>
      <rPr>
        <sz val="16"/>
        <rFont val="Palatino Linotype"/>
        <family val="1"/>
      </rPr>
      <t>Ҳ</t>
    </r>
    <r>
      <rPr>
        <sz val="16"/>
        <rFont val="Times New Roman Taj"/>
        <family val="1"/>
      </rPr>
      <t>ОД</t>
    </r>
    <r>
      <rPr>
        <sz val="16"/>
        <rFont val="Palatino Linotype"/>
        <family val="1"/>
      </rPr>
      <t>Ҳ</t>
    </r>
    <r>
      <rPr>
        <sz val="16"/>
        <rFont val="Times New Roman Taj"/>
        <family val="1"/>
      </rPr>
      <t>О</t>
    </r>
  </si>
  <si>
    <r>
      <t>ТА</t>
    </r>
    <r>
      <rPr>
        <sz val="16"/>
        <rFont val="Times New Roman Tj"/>
        <family val="1"/>
      </rPr>
      <t>Ѓ</t>
    </r>
    <r>
      <rPr>
        <sz val="16"/>
        <rFont val="Times New Roman Taj"/>
        <family val="1"/>
      </rPr>
      <t>ЙИРОТ</t>
    </r>
    <r>
      <rPr>
        <sz val="16"/>
        <rFont val="Palatino Linotype"/>
        <family val="1"/>
      </rPr>
      <t>Ҳ</t>
    </r>
    <r>
      <rPr>
        <sz val="16"/>
        <rFont val="Times New Roman Taj"/>
        <family val="1"/>
      </rPr>
      <t>О</t>
    </r>
  </si>
  <si>
    <t xml:space="preserve">      б)тасдиrи нусхаи [уxxат[ои таъсисии шахсони [уrуrb бе тасдиrи нотариалb</t>
  </si>
  <si>
    <t>**</t>
  </si>
  <si>
    <t>Бе назардошти андоз аз арзиши иловашуда</t>
  </si>
  <si>
    <t>Та[вил - Расонидани арзиш ба мизоx (хизматрасонb)**</t>
  </si>
  <si>
    <t>Хизматрасони[ои машваратb**</t>
  </si>
  <si>
    <t>Без учета налога на добавленную стоимость</t>
  </si>
  <si>
    <t>Консультационные услуги**</t>
  </si>
  <si>
    <t>Инкассация - Доставка денег из банка - клиенты (оказание услуг)**</t>
  </si>
  <si>
    <t xml:space="preserve"> 40 евро</t>
  </si>
  <si>
    <t>Расчеты - Платежные поручения*</t>
  </si>
  <si>
    <t>{исоббаробаркуни[о -Корт[ои  пластикb*</t>
  </si>
  <si>
    <t xml:space="preserve"> 50 евро </t>
  </si>
  <si>
    <t xml:space="preserve"> 50 доллари ИМА </t>
  </si>
  <si>
    <t xml:space="preserve"> 50 доллари ИМА  </t>
  </si>
  <si>
    <t xml:space="preserve">  100 евро  </t>
  </si>
  <si>
    <t xml:space="preserve"> 100 доллари ИМА</t>
  </si>
  <si>
    <t xml:space="preserve">       50.00 доллари ИМА (мо[она)</t>
  </si>
  <si>
    <t xml:space="preserve">  30 доллари ИМА </t>
  </si>
  <si>
    <t xml:space="preserve">  50 евро </t>
  </si>
  <si>
    <t xml:space="preserve">  20 доллари ИМА  </t>
  </si>
  <si>
    <t>{исоббаробаркуни[о- Супориши пардохт*</t>
  </si>
  <si>
    <t xml:space="preserve">                - барои шахсони воrеb</t>
  </si>
  <si>
    <t xml:space="preserve">                - барои шахсони юридикb</t>
  </si>
  <si>
    <t xml:space="preserve">               - для физических лиц</t>
  </si>
  <si>
    <t xml:space="preserve">               - для юридических лиц</t>
  </si>
  <si>
    <t xml:space="preserve"> - арзиши хизматрасонb дар холати таuйир ёфтани rурби расмии доллари ИМА, ЕВРО, Рубли руси нисбати </t>
  </si>
  <si>
    <t>пули  миллb «сомонb».</t>
  </si>
  <si>
    <t>Пардохти маблаu дар дохили Xумхурии Тоxикистон</t>
  </si>
  <si>
    <t>3. Пешни[од намудани восита[ои техникb барои пайвастшавb ба  [исоби мукотибавb бо истифодабарии низоми компютерии берун аз бонк**</t>
  </si>
  <si>
    <t>Агроинвестбонк</t>
  </si>
  <si>
    <t>Мудирияти хазинадори,савдо ва хисоббаробаркуни</t>
  </si>
  <si>
    <t xml:space="preserve">               - бо  юани хитоb (код 156)</t>
  </si>
  <si>
    <t xml:space="preserve">        - барои номутобиrи[о дар [уxxат[о (барои [ар як номутобиrат), агар хуxxат[о аз тарафи XСК Агроинвестбонк тафтиш шуда бошад</t>
  </si>
  <si>
    <r>
      <t xml:space="preserve">        - барои тафтиши </t>
    </r>
    <r>
      <rPr>
        <sz val="12"/>
        <rFont val="Times New Roman Tj"/>
        <family val="1"/>
      </rPr>
      <t>њ</t>
    </r>
    <r>
      <rPr>
        <sz val="12"/>
        <rFont val="Times New Roman TAJIK"/>
        <family val="1"/>
      </rPr>
      <t>уxxат</t>
    </r>
    <r>
      <rPr>
        <sz val="12"/>
        <rFont val="Palatino Linotype"/>
        <family val="1"/>
      </rPr>
      <t>ҳ</t>
    </r>
    <r>
      <rPr>
        <sz val="12"/>
        <rFont val="Times New Roman TAJIK"/>
        <family val="1"/>
      </rPr>
      <t>о мувофиrи аккредитив (агар хуxxат[о аз тарафи XСК Агроинвестбонк тафтиш шуда бошад)</t>
    </r>
  </si>
  <si>
    <r>
      <t xml:space="preserve">        - барои хабардор намудани та</t>
    </r>
    <r>
      <rPr>
        <sz val="12"/>
        <rFont val="Palatino Linotype"/>
        <family val="1"/>
      </rPr>
      <t>ғ</t>
    </r>
    <r>
      <rPr>
        <sz val="12"/>
        <rFont val="Times New Roman TAJIK"/>
        <family val="1"/>
      </rPr>
      <t>йирот</t>
    </r>
    <r>
      <rPr>
        <sz val="12"/>
        <rFont val="Palatino Linotype"/>
        <family val="1"/>
      </rPr>
      <t>ҳ</t>
    </r>
    <r>
      <rPr>
        <sz val="12"/>
        <rFont val="Times New Roman TAJIK"/>
        <family val="1"/>
      </rPr>
      <t>о ба аккредитив</t>
    </r>
    <r>
      <rPr>
        <sz val="12"/>
        <rFont val="Palatino Linotype"/>
        <family val="1"/>
      </rPr>
      <t>ҳ</t>
    </r>
    <r>
      <rPr>
        <sz val="12"/>
        <rFont val="Times New Roman TAJIK"/>
        <family val="1"/>
      </rPr>
      <t>ои содирот</t>
    </r>
    <r>
      <rPr>
        <sz val="12"/>
        <rFont val="Palatino Linotype"/>
        <family val="1"/>
      </rPr>
      <t>ӣ</t>
    </r>
  </si>
  <si>
    <r>
      <t>Хадамоти бехатар</t>
    </r>
    <r>
      <rPr>
        <sz val="12"/>
        <rFont val="Palatino Linotype"/>
        <family val="1"/>
      </rPr>
      <t>ӣ</t>
    </r>
  </si>
  <si>
    <t xml:space="preserve">в) пешкаш кардани калиди бехатарї дар таљњизоти махсусгардонидашудаи USB бо њамљоягии имзои электронї-раќамї барои Мизољ    </t>
  </si>
  <si>
    <t xml:space="preserve">д) азнавкунии рељавии (ѓайрирељавї) сертификати имзои электронї-раќамї бе пешнињоди таљњизоти нави USB  </t>
  </si>
  <si>
    <t>ж) пешкаш намудани сертификати имзои электронї-раќамии иловагї  бе пешнињоди таљњизоти нави USB</t>
  </si>
  <si>
    <t>з) пешкаш намудани корти чипдори COSMO32  бе пешнињоди таљњизоти махсусгардонидашудаи USB</t>
  </si>
  <si>
    <r>
      <t xml:space="preserve">и) пардохти </t>
    </r>
    <r>
      <rPr>
        <sz val="12"/>
        <rFont val="Palatino Linotype"/>
        <family val="1"/>
      </rPr>
      <t>ҳ</t>
    </r>
    <r>
      <rPr>
        <sz val="12"/>
        <rFont val="Times New Roman Tj"/>
        <family val="1"/>
      </rPr>
      <t>армо</t>
    </r>
    <r>
      <rPr>
        <sz val="12"/>
        <rFont val="Palatino Linotype"/>
        <family val="1"/>
      </rPr>
      <t>ҳ</t>
    </r>
    <r>
      <rPr>
        <sz val="12"/>
        <rFont val="Times New Roman Tj"/>
        <family val="1"/>
      </rPr>
      <t xml:space="preserve">аи </t>
    </r>
    <r>
      <rPr>
        <sz val="12"/>
        <rFont val="Palatino Linotype"/>
        <family val="1"/>
      </rPr>
      <t>ҳ</t>
    </r>
    <r>
      <rPr>
        <sz val="12"/>
        <rFont val="Times New Roman Tj"/>
        <family val="1"/>
      </rPr>
      <t>а</t>
    </r>
    <r>
      <rPr>
        <sz val="12"/>
        <rFont val="Palatino Linotype"/>
        <family val="1"/>
      </rPr>
      <t>ққ</t>
    </r>
    <r>
      <rPr>
        <sz val="12"/>
        <rFont val="Times New Roman Tj"/>
        <family val="1"/>
      </rPr>
      <t>и муштар</t>
    </r>
    <r>
      <rPr>
        <sz val="12"/>
        <rFont val="Palatino Linotype"/>
        <family val="1"/>
      </rPr>
      <t>ӣ</t>
    </r>
    <r>
      <rPr>
        <sz val="12"/>
        <rFont val="Times New Roman Tj"/>
        <family val="1"/>
      </rPr>
      <t xml:space="preserve"> барои хизматрасонии истифодаи Интернет-бонк</t>
    </r>
  </si>
  <si>
    <t>2. Ба мизољ пешкаш кардани барномаи  автоматикунонидашуда</t>
  </si>
  <si>
    <t>Филиали бонк дар вилояти Сугд</t>
  </si>
  <si>
    <r>
      <t>3. Rабули мабла</t>
    </r>
    <r>
      <rPr>
        <sz val="12"/>
        <rFont val="Palatino Linotype"/>
        <family val="1"/>
      </rPr>
      <t>ғ</t>
    </r>
    <r>
      <rPr>
        <sz val="12"/>
        <rFont val="Times New Roman TAJIK"/>
        <family val="1"/>
      </rPr>
      <t>и на</t>
    </r>
    <r>
      <rPr>
        <sz val="12"/>
        <rFont val="Palatino Linotype"/>
        <family val="1"/>
      </rPr>
      <t>қ</t>
    </r>
    <r>
      <rPr>
        <sz val="12"/>
        <rFont val="Times New Roman TAJIK"/>
        <family val="1"/>
      </rPr>
      <t>дина бо танга (барои 1000 дона танга)</t>
    </r>
  </si>
  <si>
    <t>аз рeи rурби мубодилаи АИБ дар рeзи  гузаронидани амалиёт</t>
  </si>
  <si>
    <t>0,1 % аз маблаu
(min 500 сомони)</t>
  </si>
  <si>
    <t>0,1 % аз маблаu (min 500 сомони    maх 4500 сомони)</t>
  </si>
  <si>
    <t>0,1 % аз маблаu (min 500 сомони
maх 1500 сомони)</t>
  </si>
  <si>
    <t>21.00/26.00 доллари ИМА</t>
  </si>
  <si>
    <t>{исоббаробаркуни[о -Корт[ои  пардохтb*</t>
  </si>
  <si>
    <t>А. Тарофа[ои умумии Корт[ои пардохтb*</t>
  </si>
  <si>
    <t>1. Кушодани [исоб[ои махсуси корти барои мизоxони бонк</t>
  </si>
  <si>
    <t xml:space="preserve">2. Барориши корти пардохти ва PIN-лиффофаи он : </t>
  </si>
  <si>
    <r>
      <t>а) корт[о бо хати магнитb бо м</t>
    </r>
    <r>
      <rPr>
        <sz val="12"/>
        <rFont val="Times New Roman Tj"/>
        <family val="1"/>
      </rPr>
      <t>ўњ</t>
    </r>
    <r>
      <rPr>
        <sz val="12"/>
        <rFont val="Times New Roman TAJIK"/>
        <family val="1"/>
      </rPr>
      <t>лати эътибори 1 сол /2 сол;</t>
    </r>
  </si>
  <si>
    <r>
      <t>б) смарт-корт</t>
    </r>
    <r>
      <rPr>
        <sz val="12"/>
        <rFont val="Times New Roman TAJIK"/>
        <family val="1"/>
      </rPr>
      <t>[</t>
    </r>
    <r>
      <rPr>
        <sz val="12"/>
        <rFont val="Times New Roman"/>
        <family val="1"/>
      </rPr>
      <t>о бо мў</t>
    </r>
    <r>
      <rPr>
        <sz val="12"/>
        <rFont val="Times New Roman Tj"/>
        <family val="1"/>
      </rPr>
      <t>њ</t>
    </r>
    <r>
      <rPr>
        <sz val="12"/>
        <rFont val="Times New Roman"/>
        <family val="1"/>
      </rPr>
      <t>лати эътибори 2 сол / 3 сол;</t>
    </r>
  </si>
  <si>
    <t>в) барои гузаронидани фоиз[ои депозити мe[латнок мувофиrи мe[лати амали шартномаи депозити мe[латнок ба намуди корти пардохтии интихобкардаи мизоx;</t>
  </si>
  <si>
    <r>
      <t>3. Пардохти иловагb барои барориши фаврии корти пардохтb (дар давоми рeзи амалиётb- бе назардошти бурда расонидан ба во[иди минта</t>
    </r>
    <r>
      <rPr>
        <sz val="12"/>
        <rFont val="Times New Roman Tj"/>
        <family val="1"/>
      </rPr>
      <t>ќ</t>
    </r>
    <r>
      <rPr>
        <sz val="12"/>
        <rFont val="Times New Roman TAJIK"/>
        <family val="1"/>
      </rPr>
      <t>авии Бонк) барои тамоми намуд[ои корт[ои пардохти:</t>
    </r>
  </si>
  <si>
    <t>4. Пардохт барои хизматрасонии корт[ои стандартb:</t>
  </si>
  <si>
    <t>5. Гузаронидани амалиёт[о бо корт[ои пардохтии XСК "Агроинвестбонк" дар банкомат[о, НДН ва хазина[ои бонк:</t>
  </si>
  <si>
    <t xml:space="preserve">                      - бо корт[ои барои фоизи депозит[ои пешни[одшаванда</t>
  </si>
  <si>
    <t xml:space="preserve">                      - бо корти дохилии "КАД"</t>
  </si>
  <si>
    <r>
      <t xml:space="preserve">                      - бо корти дохилии "Корти Милл</t>
    </r>
    <r>
      <rPr>
        <sz val="12"/>
        <rFont val="Times New Roman Tj"/>
        <family val="1"/>
      </rPr>
      <t>ї</t>
    </r>
    <r>
      <rPr>
        <sz val="12"/>
        <rFont val="Times New Roman TAJIK"/>
        <family val="1"/>
      </rPr>
      <t>"</t>
    </r>
  </si>
  <si>
    <t>г) интиrоли маблаu аз корт ба корти як доранда (Р2Р)</t>
  </si>
  <si>
    <t>д) интиrоли маблаu аз корт ба корт барои дорандагони гуногун (Р2Р)</t>
  </si>
  <si>
    <t>е) ворид намудани маблаu ба сурат[исоби корти пардохтb ба воситаи POS-терминал</t>
  </si>
  <si>
    <t>ж) гирифтани маълумот оиди баrияи [исоб дар банкомат ва НДН-[ои бонк</t>
  </si>
  <si>
    <t>6. Гузаронидани амалиёт[о бо корт[ои пардохтии XСК "Агроинвестбонк" дар банкомат ва НДН-[ои бонк[ои шарики XCК "Агроинвестбонк" (амалиёт[ои дохилинизомb);</t>
  </si>
  <si>
    <t xml:space="preserve">                      -корти дохилии "КАД"</t>
  </si>
  <si>
    <t xml:space="preserve">                      -корти дохилии "Корти Миллb"</t>
  </si>
  <si>
    <t>7. Гузаронидани амалиёт[о бо корт[ои пардохтии XСК "Агроинвестбонк" дар банкомат ва НДН -[ои дигар бонк[о (амалиёт[ои беруна):</t>
  </si>
  <si>
    <t>а) гирифтани пули наrд :</t>
  </si>
  <si>
    <t>8. Интиrоли маблаu аз рeи нишона[ои [исоби кортb мувофиrи аризаи Мизоx;</t>
  </si>
  <si>
    <t xml:space="preserve">                      - бо сомонb</t>
  </si>
  <si>
    <t xml:space="preserve">                      - бо доллари ИМА (тавассути низоми SWIFT)</t>
  </si>
  <si>
    <t>09. Тасдиrномаи баrияи [исоби кортb дар хуxxати расмии Бонк</t>
  </si>
  <si>
    <r>
      <t>10. Насби хизматрасонии "SMS-</t>
    </r>
    <r>
      <rPr>
        <sz val="12"/>
        <rFont val="Times New Roman"/>
        <family val="1"/>
      </rPr>
      <t>b</t>
    </r>
    <r>
      <rPr>
        <sz val="12"/>
        <rFont val="Times New Roman TAJIK"/>
        <family val="1"/>
      </rPr>
      <t>anking"</t>
    </r>
  </si>
  <si>
    <r>
      <t xml:space="preserve">11. </t>
    </r>
    <r>
      <rPr>
        <sz val="12"/>
        <rFont val="Times New Roman TAJIK"/>
        <family val="1"/>
      </rPr>
      <t>Насби хизматрасонии</t>
    </r>
    <r>
      <rPr>
        <sz val="12"/>
        <rFont val="Times New Roman"/>
        <family val="1"/>
      </rPr>
      <t xml:space="preserve"> "Internet-banking"/"Mobile-banking"</t>
    </r>
  </si>
  <si>
    <r>
      <t xml:space="preserve">12. </t>
    </r>
    <r>
      <rPr>
        <sz val="12"/>
        <rFont val="Times New Roman TAJIK"/>
        <family val="1"/>
      </rPr>
      <t>Генерация намудани корт[ои виртуалb тариrи</t>
    </r>
    <r>
      <rPr>
        <sz val="12"/>
        <rFont val="Times New Roman"/>
        <family val="1"/>
      </rPr>
      <t xml:space="preserve"> хизматрасонии"Internet-banking"/"Mobile-banking" бо </t>
    </r>
    <r>
      <rPr>
        <sz val="12"/>
        <rFont val="Times New Roman TAJIK"/>
        <family val="1"/>
      </rPr>
      <t>муддати се мо[</t>
    </r>
  </si>
  <si>
    <t xml:space="preserve">13. Иваз намудани PIN-рамз тавассути банкомат[ои Бонк </t>
  </si>
  <si>
    <r>
      <t>14</t>
    </r>
    <r>
      <rPr>
        <sz val="12"/>
        <rFont val="Times New Roman Taj"/>
        <family val="1"/>
      </rPr>
      <t>. Иваз</t>
    </r>
    <r>
      <rPr>
        <sz val="12"/>
        <rFont val="Times New Roman TAJIK"/>
        <family val="1"/>
      </rPr>
      <t xml:space="preserve"> намудани PIN-рамз барои хизматрасонии </t>
    </r>
    <r>
      <rPr>
        <sz val="12"/>
        <rFont val="Times New Roman"/>
        <family val="1"/>
      </rPr>
      <t xml:space="preserve"> "Internet-banking"/"Mobile-banking"</t>
    </r>
  </si>
  <si>
    <r>
      <t>15</t>
    </r>
    <r>
      <rPr>
        <sz val="12"/>
        <rFont val="Times New Roman Taj"/>
        <family val="1"/>
      </rPr>
      <t>.Азнавкунии</t>
    </r>
    <r>
      <rPr>
        <sz val="12"/>
        <rFont val="Times New Roman TAJIK"/>
        <family val="1"/>
      </rPr>
      <t xml:space="preserve"> PIN-рамз барои корт[о бо хати магнитb(бо сабаби гум кардан ва uайра)</t>
    </r>
  </si>
  <si>
    <t xml:space="preserve">16. Сифркунонии хисобкунаки бо хато ворид намудани PIN-рамз </t>
  </si>
  <si>
    <t>17. Омодакунии такрории рельефи тарафи асосии корт[о</t>
  </si>
  <si>
    <t xml:space="preserve">18. Зиёд намудани меъёри рузона/шабонарeзии хароxот барои кортb пардохтb </t>
  </si>
  <si>
    <t>19. Пешни[оди иrтибос аз [исоби кортb тавассути барандаи коuазb</t>
  </si>
  <si>
    <t>20. Пешни[оди [армо[аи иrтибос ба мизоx тавассути е-mail</t>
  </si>
  <si>
    <t xml:space="preserve">21.   а) Му[осира намудани корти пардохтb </t>
  </si>
  <si>
    <t xml:space="preserve">       б) Аз нав фаъол гардонидани корти пардохтb (аз му[осира баровардан)</t>
  </si>
  <si>
    <r>
      <t xml:space="preserve">22. </t>
    </r>
    <r>
      <rPr>
        <sz val="12"/>
        <rFont val="Times New Roman Tj"/>
        <family val="1"/>
      </rPr>
      <t>Љ</t>
    </r>
    <r>
      <rPr>
        <sz val="12"/>
        <rFont val="Times New Roman TAJIK"/>
        <family val="1"/>
      </rPr>
      <t>арима дар [олати ро[ додан ба овердрафт****</t>
    </r>
  </si>
  <si>
    <t>23. Тафтиш намудани норозигии мизox дар асоси ариза:</t>
  </si>
  <si>
    <t>в) амалиёт[ои гузаронидашуда бо терминалхои дигар бонк[о;</t>
  </si>
  <si>
    <t xml:space="preserve">                               бо дарназардотшти пешнињод намудани њуљљатњои зарурї ба низоми пардохтї</t>
  </si>
  <si>
    <t xml:space="preserve">                               бе дарназардотшти пешнињод намудани њуљљатњо</t>
  </si>
  <si>
    <t>24.1 Баrайд гирифтани корти VISA дар рeйхати стоп-лист ба муддати як мо[</t>
  </si>
  <si>
    <t>24.2 Ба rайд гирифтани корти МС дар рeйхати стоп-лист ба муддати ду [афта</t>
  </si>
  <si>
    <t>Б. Тарофа[ои лои[а[ои музди маоши бонк *</t>
  </si>
  <si>
    <t xml:space="preserve">25. Дар доираи лоињаи музди маош пешнињод намудани барномаи бањисобгирии худкори (автоматикунонидашудаи) музди маош ба кормандони ташкилот ва гузаронидани омузиш </t>
  </si>
  <si>
    <t>"Лои[а[ои музди маоши-стандартb"</t>
  </si>
  <si>
    <t xml:space="preserve">26. Асъори [исоби кортb </t>
  </si>
  <si>
    <t xml:space="preserve">27. Намуди корти пардохтb </t>
  </si>
  <si>
    <t>28. Мe[лати эътибори корти пардохтb</t>
  </si>
  <si>
    <t xml:space="preserve">29. Пардохт барои хизматрасонии корт дар муњлати эътибори аввалия: </t>
  </si>
  <si>
    <t xml:space="preserve">                                                                    * асосї</t>
  </si>
  <si>
    <t xml:space="preserve">                                                                    *иловагї</t>
  </si>
  <si>
    <r>
      <t>30. Пардохт барои аз навбаровардани корт бо сабаби хотима ёфтани му</t>
    </r>
    <r>
      <rPr>
        <sz val="12"/>
        <rFont val="Times New Roman Tj"/>
        <family val="1"/>
      </rPr>
      <t>њ</t>
    </r>
    <r>
      <rPr>
        <sz val="12"/>
        <rFont val="Times New Roman TAJIK"/>
        <family val="1"/>
      </rPr>
      <t>лати эътибор**</t>
    </r>
  </si>
  <si>
    <t>32. Комиссияи бонки барои хизматрасонии лоињаи музди маоши Ташкилот</t>
  </si>
  <si>
    <r>
      <t>33. Гирифтани пули наrд аз банкомат</t>
    </r>
    <r>
      <rPr>
        <sz val="12"/>
        <rFont val="Times New Roman Tj"/>
        <family val="1"/>
      </rPr>
      <t>њ</t>
    </r>
    <r>
      <rPr>
        <sz val="12"/>
        <rFont val="Times New Roman TAJIK"/>
        <family val="1"/>
      </rPr>
      <t xml:space="preserve">о ва НДН Бонк:  </t>
    </r>
  </si>
  <si>
    <t xml:space="preserve">                                                                   *бо сомонb</t>
  </si>
  <si>
    <t xml:space="preserve">                                                                   *бо доллари ИМА </t>
  </si>
  <si>
    <t>34. Хизматрасони кортњо дар шабакаи дигар бонкњо;</t>
  </si>
  <si>
    <t>"Лои[а[ои музди маоши-VIP"</t>
  </si>
  <si>
    <t xml:space="preserve">35. Асъори [исоби кортb </t>
  </si>
  <si>
    <t xml:space="preserve">36. Намуди корти пардохтb </t>
  </si>
  <si>
    <t>37. Мe[лати эътибори корти пардохтb</t>
  </si>
  <si>
    <t xml:space="preserve">38. Пардохт барои хизматрасонии корт дар муњлати эътибори аввалия: </t>
  </si>
  <si>
    <r>
      <t>39. Пардохт барои аз навбаровардани корт бо сабаби хотима ёфтани му</t>
    </r>
    <r>
      <rPr>
        <sz val="12"/>
        <rFont val="Times New Roman Tj"/>
        <family val="1"/>
      </rPr>
      <t>њ</t>
    </r>
    <r>
      <rPr>
        <sz val="12"/>
        <rFont val="Times New Roman TAJIK"/>
        <family val="1"/>
      </rPr>
      <t>лати эътибор**</t>
    </r>
  </si>
  <si>
    <t xml:space="preserve">40. Пардохт барои азнавбаровардани корти пардохтї бо сабабњои гум кардани он, дуздидашудан, осеб дидан, гумм кардани рамзи PIN, таѓйир ёфтани ному насаби доранда: </t>
  </si>
  <si>
    <t>41. Комиссияи бонки барои хизматрасонии лоињаи музди маоши Ташкилот</t>
  </si>
  <si>
    <r>
      <t>42. Гирифтани пули наrд аз банкомат</t>
    </r>
    <r>
      <rPr>
        <sz val="12"/>
        <rFont val="Times New Roman Tj"/>
        <family val="1"/>
      </rPr>
      <t>њ</t>
    </r>
    <r>
      <rPr>
        <sz val="12"/>
        <rFont val="Times New Roman TAJIK"/>
        <family val="1"/>
      </rPr>
      <t xml:space="preserve">о ва НДН-b  Бонк:  </t>
    </r>
  </si>
  <si>
    <t>43. Хизматрасони кортњо дар шабакаи дигар бонкњо;</t>
  </si>
  <si>
    <t>В. Хизматрасонии дорандагони кортњои пардохтии дигар Бонкњо *</t>
  </si>
  <si>
    <r>
      <t>44. Гирифтани пули наrд аз НДН-b Бонк тавассути корт</t>
    </r>
    <r>
      <rPr>
        <sz val="12"/>
        <rFont val="Times New Roman Tj"/>
        <family val="1"/>
      </rPr>
      <t>њ</t>
    </r>
    <r>
      <rPr>
        <sz val="12"/>
        <rFont val="Times New Roman TAJIK"/>
        <family val="1"/>
      </rPr>
      <t xml:space="preserve">ои </t>
    </r>
    <r>
      <rPr>
        <sz val="12"/>
        <rFont val="Times New Roman Tj"/>
        <family val="1"/>
      </rPr>
      <t xml:space="preserve">дохилї ва байналмиллалї </t>
    </r>
    <r>
      <rPr>
        <sz val="12"/>
        <rFont val="Times New Roman TAJIK"/>
        <family val="1"/>
      </rPr>
      <t xml:space="preserve">:  </t>
    </r>
  </si>
  <si>
    <t xml:space="preserve">45. Гирифтани пули наќд аз банкоматњои Бонк тавассути кортњои бонкњои Шарик:  </t>
  </si>
  <si>
    <t xml:space="preserve">46. Гирифтани пули наќд аз банкоматњои Бонк тавассути кортњои байналмиллалии бонкњои ЉТ:  </t>
  </si>
  <si>
    <t xml:space="preserve">47. Гирифтани пули наќд аз банкоматњои Бонк тавассути кортњои байналмиллалии бонкњои хориљї ;  </t>
  </si>
  <si>
    <t xml:space="preserve">48. Мањдудияти гирифтани пули наќд-доллари ИМА аз банкоматњо ва НДН-и Бонк дар як руз;  </t>
  </si>
  <si>
    <t xml:space="preserve">49. Мањдудияти пардохти њаќќи хизматрасонї/мањсулот дар Пос терминалњои Бонк барои як руз/моњ;  </t>
  </si>
  <si>
    <t>Г. Тарофа[о барои муассиса[ои молиявb-Шарикони бонк</t>
  </si>
  <si>
    <t>"Барномаи агентии КАД"</t>
  </si>
  <si>
    <t>50. Муйян намудани мувофиrати шарик:</t>
  </si>
  <si>
    <t>а) Ташкил ва ба ро[ мондани муассисаи молиявb оиди барориш ва химатрасонии корт[ои пардохтb (лои[аи дохилии КАД). Баrайдгирb ва дастрасb (раrами мушаххаси бонкb БИН, як баста корb бо дастрасии фосилавb ба низоми барномавии фронт-офисии FIMI, ду басти корb бо дастрасb ба низоми барномавии бэк-офисии TW CMS)</t>
  </si>
  <si>
    <r>
      <t>в)баrайдгирии 1-адад банкомати (АТМ) Шарик барои;</t>
    </r>
    <r>
      <rPr>
        <sz val="12"/>
        <rFont val="Times New Roman TAJIK"/>
        <family val="1"/>
      </rPr>
      <t xml:space="preserve"> </t>
    </r>
  </si>
  <si>
    <r>
      <t xml:space="preserve"> додани наrдина (Cash O</t>
    </r>
    <r>
      <rPr>
        <sz val="12"/>
        <rFont val="Times New Roman"/>
        <family val="1"/>
      </rPr>
      <t>u</t>
    </r>
    <r>
      <rPr>
        <sz val="12"/>
        <rFont val="Times New Roman TAJIK"/>
        <family val="1"/>
      </rPr>
      <t xml:space="preserve">t) </t>
    </r>
  </si>
  <si>
    <t xml:space="preserve"> rабули наrдина (Cash In) </t>
  </si>
  <si>
    <t xml:space="preserve"> rабул ва додани наrдина (Cash In ва Cash Out) </t>
  </si>
  <si>
    <t>г) таuийрди[ии нишона[ои банкомат дар пойго[и маълумот (ID-и банкомат, протоколи пайвастшавb, суроuа[ои коммуниникатсиониb)</t>
  </si>
  <si>
    <t>д) ба rайд гирифтани POS-терминал[ои Шарик (ТХС ва НДН)</t>
  </si>
  <si>
    <t>ж) пешни[оди таъминоти барномавb барои банкомат ва насб кардани он</t>
  </si>
  <si>
    <t>з) дастрасии фосилавb ба низоми барномавии фронт-офисии FIMI, пайвастшавb ва мушаххаскунонии басти корb (як xои кор [ангоми пайвастшавии ташкилотb rарзb пешни[од мегардад).</t>
  </si>
  <si>
    <t>к) дастрасb ба низоми барномавии бэк-офисии TW CMS, пайвастшавb ва мушаххаскунонии басти кори (ду xои кор [ангоми пайвастшавии ташкилоти rарзb пешни[од мегардад)</t>
  </si>
  <si>
    <t>л) дохил кардани таuийрот ба [уrуr[ои истифодабаранда барои терминал[о (низоми барномавии CMS ва FIMI)</t>
  </si>
  <si>
    <t>м) аз нав тайёр кардани калид[ои рамзгузории махфb барои банкомат ва ё РОS-терминал[о</t>
  </si>
  <si>
    <t>51. Амалиёт[о</t>
  </si>
  <si>
    <t>а) Анxом додани протесесингикунонии амалиёт[ои эммисионие, ки бо истифодаи корт[ои пардохтии Шарик тавассути банкомат[о, НДН ва дар ташкилот[ои савдо ва хизматрасонb сурат мегиранд :</t>
  </si>
  <si>
    <r>
      <t xml:space="preserve"> амалиёт[ои</t>
    </r>
    <r>
      <rPr>
        <sz val="12"/>
        <color indexed="9"/>
        <rFont val="Times New Roman Tj"/>
        <family val="1"/>
      </rPr>
      <t xml:space="preserve"> Interbank</t>
    </r>
    <r>
      <rPr>
        <sz val="12"/>
        <color indexed="9"/>
        <rFont val="Times New Roman TAJIK"/>
        <family val="1"/>
      </rPr>
      <t xml:space="preserve"> (дар шабакаи дигар бонк[о)</t>
    </r>
  </si>
  <si>
    <t xml:space="preserve">           дар банкомат[о ва НДН</t>
  </si>
  <si>
    <t xml:space="preserve">           дар ТСХ</t>
  </si>
  <si>
    <t>б) Анxом додани протсессингикунонии амалиёт[ои эквайрингb дар банкомат[о, нуrта[ои додани наrдина ва дар ташкилот[ои савдо ва хизматрасоние, ки бо Шарик шартнома бастаанд:</t>
  </si>
  <si>
    <t xml:space="preserve">амалиёт[ои On-Вanк </t>
  </si>
  <si>
    <r>
      <t>амалиёт[ои Int</t>
    </r>
    <r>
      <rPr>
        <sz val="12"/>
        <rFont val="Times New Roman"/>
        <family val="1"/>
      </rPr>
      <t>еrbanк</t>
    </r>
    <r>
      <rPr>
        <sz val="12"/>
        <rFont val="Times New Roman TAJIK"/>
        <family val="1"/>
      </rPr>
      <t xml:space="preserve"> </t>
    </r>
  </si>
  <si>
    <r>
      <t>в) дархости баrия (Вalancе ing</t>
    </r>
    <r>
      <rPr>
        <sz val="12"/>
        <rFont val="Times New Roman"/>
        <family val="1"/>
      </rPr>
      <t>uiry</t>
    </r>
    <r>
      <rPr>
        <sz val="12"/>
        <rFont val="Times New Roman TAJIK"/>
        <family val="1"/>
      </rPr>
      <t>)</t>
    </r>
  </si>
  <si>
    <t>д) интиrоли маблаu аз корт ба корт/аз [исоб ба [исоб (Р2Р)</t>
  </si>
  <si>
    <r>
      <t xml:space="preserve">е) ворид намудани маблаu ба сурат[исоби корти пардохтb ба воситаи НДН-[о (POS </t>
    </r>
    <r>
      <rPr>
        <sz val="12"/>
        <rFont val="Times New Roman"/>
        <family val="1"/>
      </rPr>
      <t>Debit</t>
    </r>
    <r>
      <rPr>
        <sz val="12"/>
        <rFont val="Times New Roman TAJIK"/>
        <family val="1"/>
      </rPr>
      <t>)</t>
    </r>
  </si>
  <si>
    <t>з) гирифтани маълумот оиди 10 амалиёти охирин тавассути банкомат</t>
  </si>
  <si>
    <t>52. Фардикунони ва ма[фуздории корт[о ва PIN-лифофа[о:</t>
  </si>
  <si>
    <t>а) фардикунонии корт;</t>
  </si>
  <si>
    <t>дар пластики Шарик</t>
  </si>
  <si>
    <t>дар пластики "КАД"-и XСК "Агроинвестбонк"</t>
  </si>
  <si>
    <t xml:space="preserve">           б) чоп намудани PIN-лифофа[о; </t>
  </si>
  <si>
    <t>PIN-лифофаи Шарик</t>
  </si>
  <si>
    <t>PIN-лифофаи XСК "Агроинвестбонк"</t>
  </si>
  <si>
    <t xml:space="preserve">           в) ба[исобгирb ва ма[фуздории масъулиятноки корт[о;</t>
  </si>
  <si>
    <t>пластики Шарик барои 1 адад дар 1 сол</t>
  </si>
  <si>
    <t>PIN-лифофаи Шарик барои 1 адад дар 1 сол</t>
  </si>
  <si>
    <t>г) пардохти иловагb барои барориши фаврии корти пардохтb (дар давоми рeзи амалиётb)</t>
  </si>
  <si>
    <t>д) му[осираи корти пардохтb</t>
  </si>
  <si>
    <t>53. Кор бо шикоят[ои мизоxон</t>
  </si>
  <si>
    <t>54. Комиссия[ои додугирифти дуxониба:</t>
  </si>
  <si>
    <t xml:space="preserve">а) Мукофотпулии тааллуrдошта ба XСК "Агроинвестбонк" оид ба амалиёт[ои додани пули наrд, ки бо истифодаи корт[ои пардохтии Шарик дар банкомат[о ва Нуrта[ои додани наrдинаи дигар Бонк[о анxом гирифтаанд </t>
  </si>
  <si>
    <t>б) Мукофотпулии тааллуrдошта ба Шарик оид ба амалиёт[ое, ки бо истифодаи корт[ои пардохтии Шарик дар Ташкилот[ои савдо ва хизматрасонии дигар Бонк[о анxом гирифтаанд.</t>
  </si>
  <si>
    <t>в) Мукофотпулии тааллуrдошта ба Шарик оид ба амалиёт[ои додани пули наrд, ки бо истифода аз корт[ои пардохтии дигар бонк[о дар банкомат[о ва Нуrта[ои додани наrдинаи Шарик анxом гирифтаанд</t>
  </si>
  <si>
    <t xml:space="preserve">г) Мукофотпулии тааллуrдошта ба XСК "Агроинвестбонк" оид ба амалиёт[ое, ки тавассути корт[ои пардохти дар Ташкилот[ои савдо ва хизматрасонии Шарик анxом гирифтаанд </t>
  </si>
  <si>
    <t xml:space="preserve">"Барномаи агентии Бонк бо низом[ои байналмиллалb" </t>
  </si>
  <si>
    <t>55. Хизматрасони[ои консалтингb оид ба пешбурди масъала[ои корт[ои пардохтb бо низом[ои байналмиллалb (барои [ар як низом як маротиба)</t>
  </si>
  <si>
    <t>56. Барномаи агентии Бонк бо низом[ои байналмиллалb:</t>
  </si>
  <si>
    <t xml:space="preserve"> а) Ташкил ва дастгирии Шарик [амчун ташкилоти молиявb оиди барориш ва хизматрасонии корт[ои пардохтb (лои[аи НБП), баrайдгирb ва дастрасb раrами мушаххаси бонкb (БИН), як басти корb бо дастрасии фосилавb ба низоми барномавии фронт-офисии FIMI, ду басти корb бо дастрасb ба низоми барномавии бэк-офисии TW CMS)</t>
  </si>
  <si>
    <t>б) Пешбурд ва дастгирии технологии амалиёт[ои Шарик</t>
  </si>
  <si>
    <r>
      <t xml:space="preserve"> rабул ва додани наrдина (Cash In ва Cash O</t>
    </r>
    <r>
      <rPr>
        <sz val="12"/>
        <rFont val="Times New Roman"/>
        <family val="1"/>
      </rPr>
      <t>u</t>
    </r>
    <r>
      <rPr>
        <sz val="12"/>
        <rFont val="Times New Roman TAJIK"/>
        <family val="1"/>
      </rPr>
      <t xml:space="preserve">t) </t>
    </r>
  </si>
  <si>
    <t>ж) пешни[оди таъминоти барномави барои Банкомат ва насб кардани он</t>
  </si>
  <si>
    <t>з) дастрасии фосилавb ба низоми барномавии фронт-офисии FIMI, пайвастшавb ва мушаххасткунонии басти корb (як xои корb [ангоми пайвастшавии ташкилотb rарзb пешни[од мегардад).</t>
  </si>
  <si>
    <t>к) дастрасии фосилавb ба низоми барномавии бэк-офисии TW CMS, пайвастшавb ва мушаххаскунонии басти кори (ду xои корb [ангоми пайвастшавии ташкилоти rарзb пешни[од мегардад)</t>
  </si>
  <si>
    <t>м) аз нав тайёр кардани калиди рамзгузории махфb барои банкомат[о ва ё РОS-терминал[о</t>
  </si>
  <si>
    <t>57. Амалиёт[о</t>
  </si>
  <si>
    <t>а) Анxом додани протесесингкунонии амалиёт[ои эммисионие, ки бо истифодаи корт[ои пардохтии Шарик тавассути банкомат[о, нуrта[ои додани наrдина ва дар Ташкилот[ои савдо ва хизматрасонb сурат мегиранд:</t>
  </si>
  <si>
    <r>
      <t>амалиёт[ои</t>
    </r>
    <r>
      <rPr>
        <sz val="12"/>
        <color indexed="9"/>
        <rFont val="Times New Roman Tj"/>
        <family val="1"/>
      </rPr>
      <t xml:space="preserve"> Interbank</t>
    </r>
    <r>
      <rPr>
        <sz val="12"/>
        <color indexed="9"/>
        <rFont val="Times New Roman TAJIK"/>
        <family val="1"/>
      </rPr>
      <t xml:space="preserve"> (дар шабакаи дигар бонк[о)</t>
    </r>
  </si>
  <si>
    <t>дар банкомат[о ва НДН</t>
  </si>
  <si>
    <t>дар ТСХ</t>
  </si>
  <si>
    <t>б) Анxом додани протсессингкунонии амалиёт[ои эквайрингии гузаронидашуда дар банкомат[о, Нуrта[ои додани наrдина ва дар Ташкилот[ои савдо ва хизматрасоние, ки бо Шарик  шартнома бастаанд:</t>
  </si>
  <si>
    <r>
      <t>амалиёт[ои On-</t>
    </r>
    <r>
      <rPr>
        <sz val="12"/>
        <rFont val="Times New Roman"/>
        <family val="1"/>
      </rPr>
      <t>b</t>
    </r>
    <r>
      <rPr>
        <sz val="12"/>
        <rFont val="Times New Roman TAJIK"/>
        <family val="1"/>
      </rPr>
      <t>anк (корт[ои Бонк дар шабакаи Бонк)</t>
    </r>
  </si>
  <si>
    <r>
      <t xml:space="preserve">амалиёт{ои </t>
    </r>
    <r>
      <rPr>
        <sz val="12"/>
        <rFont val="Times New Roman"/>
        <family val="1"/>
      </rPr>
      <t xml:space="preserve">Intеrbanк </t>
    </r>
    <r>
      <rPr>
        <sz val="12"/>
        <rFont val="Times New Roman Taj"/>
        <family val="1"/>
      </rPr>
      <t xml:space="preserve"> (корт{ои Бонк дар шабакаи дигар Бонк{о)</t>
    </r>
  </si>
  <si>
    <r>
      <t xml:space="preserve">в) дархости баrия (Вalancе </t>
    </r>
    <r>
      <rPr>
        <sz val="12"/>
        <rFont val="Times New Roman"/>
        <family val="1"/>
      </rPr>
      <t>inguiry)</t>
    </r>
  </si>
  <si>
    <t>58. Фардикунонии ва ма[фуздории корт[о ва PIN-лифофа[о</t>
  </si>
  <si>
    <t xml:space="preserve">           а) Фардикунонb:</t>
  </si>
  <si>
    <t>дар пластики Шарик бо хати магнитb</t>
  </si>
  <si>
    <r>
      <t>дар смарт пластики Шарик (</t>
    </r>
    <r>
      <rPr>
        <sz val="12"/>
        <rFont val="Times New Roman"/>
        <family val="1"/>
      </rPr>
      <t>EMV</t>
    </r>
    <r>
      <rPr>
        <sz val="12"/>
        <rFont val="Times New Roman TAJIK"/>
        <family val="1"/>
      </rPr>
      <t>-чиповая)</t>
    </r>
  </si>
  <si>
    <t>дар PIN-лифофаи Шарик барои 1 адад</t>
  </si>
  <si>
    <t>дар PIN-лифофаи Бонк</t>
  </si>
  <si>
    <t xml:space="preserve">           в) ба[исобгирb ва ма[фуздории бо масъулияти корт</t>
  </si>
  <si>
    <t>дар плостики Шарик барои 1 адад дар 1 сол</t>
  </si>
  <si>
    <t>дар PIN-лифофаи Шарик барои 1 адад дар 1 сол</t>
  </si>
  <si>
    <t>корт[о бо хат[ои магнитb</t>
  </si>
  <si>
    <r>
      <t>смарт корт[о (</t>
    </r>
    <r>
      <rPr>
        <sz val="12"/>
        <rFont val="Times New Roman"/>
        <family val="1"/>
      </rPr>
      <t>EMV</t>
    </r>
    <r>
      <rPr>
        <sz val="12"/>
        <rFont val="Times New Roman TAJIK"/>
        <family val="1"/>
      </rPr>
      <t>-чиповая)</t>
    </r>
  </si>
  <si>
    <t>59.  Мукофотпулии тааллуrдошта ба XСК "Агроинвестбонк" барои амалиёт[ои берунии бароришb (эмиссионb) гузаронидашуда бо истифодаи корт[ои пардохтии VISA ва МС-и Шарик</t>
  </si>
  <si>
    <t>60. Комиссияи додугирифти дуxониба:</t>
  </si>
  <si>
    <t xml:space="preserve">а) Мукофотпулии тааллуrдошта ба XСК "Агроинвестбонк" оиди амалиёт[ои эмиссионие, ки  бо истифодаи корт[ои пардохтии VISA ва МС-и Шарик дар  терминал[ои дигар бонк[о анxом шудаанд. </t>
  </si>
  <si>
    <t>дар банкомат[о</t>
  </si>
  <si>
    <t>дар нуrта[ои додани наrдина</t>
  </si>
  <si>
    <t xml:space="preserve">б) Мукофотпулии тааллуrдошта ба Шарик аз амалиёт[ои эмиссионии корт[ои пардохтии VISA ва МС-и Шарик, ки  дар Ташкилот[ои савдо ва хизматарсонии дигар бонк[о анxом шудаанд. </t>
  </si>
  <si>
    <t xml:space="preserve">в) Мукофотпулии тааллуrдошта ба XСК "Агроинвестбонк" барои пурсиши баrия, ки бо истифодаи корт[ои пардохтии VISA ва МС-и Шарик дар терминал[ои дигар бонк[о анxом гирифтаанд. </t>
  </si>
  <si>
    <t xml:space="preserve">г) Мукофотпулии тааллуrдошта ба Шарик оиди амалиёт[ои эквайрингие, ки бо истифодаи корт[ои пардохтии VISA ва МС-и Шарик дар  терминал[ои дигар бонк[о анxом шудаанд. </t>
  </si>
  <si>
    <t xml:space="preserve">д) Мукофотпулии тааллуrдошта ба XСК "Агроинвестбонк" оиди амалиёт[ои эквайрингие, ки бо истифодаи корт[ои пардохтии VISA ва МС-и дигар бонк[о дар Ташкилот[ои савдо ва хизматрасонии Шарик анxом шудаанд. </t>
  </si>
  <si>
    <t xml:space="preserve">е) Мукофотпулии тааллуrдошта ба Шарик вобаста ба амалиёт[ои эквайрингb барои пурсиши баrия, ки бо истифодаи корт[ои пардохтии VISA ва МС-и дигар бонк[о дар терминал[ои Шарик анxом шудаанд. </t>
  </si>
  <si>
    <t>61. Мукофотпулии тааллуrдошта ба XСК "Агроинвестбонк" барои амалиёт[ои эквайрингие, ки бо истифодаи корт[ои пардохтии VISA ва МС-и Шарик анxом дода шудаанд:</t>
  </si>
  <si>
    <t xml:space="preserve">а) амалиёт[ои берунаи эквайрингb дар банкомат[о ва Нуrта[ои додани наrдина </t>
  </si>
  <si>
    <t>б) амалиёт[ои берунаи эквайрингb дар Ташкилот[ои савдо ва хизматрасонb</t>
  </si>
  <si>
    <t>в) амалиёт[ои эквайрингии Оn-ваnк дар Нуrта[ои додани наrдина ва банкомат[о</t>
  </si>
  <si>
    <t>г) амалиёт[ои эквайрингии Оn-ваnк дар Ташкилот[ои савдо ва хизматрасонb</t>
  </si>
  <si>
    <t>62. Кор бо шикоят[ои мизоxон:</t>
  </si>
  <si>
    <t>тафтиши дохилb (як шикоят)</t>
  </si>
  <si>
    <t>тафтиш ба воситаи Низом[ои байналмиллалии пардохтb (як шикоят)</t>
  </si>
  <si>
    <t>60%- и нархи корт</t>
  </si>
  <si>
    <t>1 доллари ИМА дар як мо[</t>
  </si>
  <si>
    <t>0.1% аз маблаu                                              (на кам аз 0.10 доллари ИМА)</t>
  </si>
  <si>
    <t>0.3% аз маблаu                                              (нам кам аз 0.10 доллари ИМА)</t>
  </si>
  <si>
    <t>1,8 % аз маблаu (на кам аз 4,00$)</t>
  </si>
  <si>
    <t>2.0 % аз маблаu (на кам аз 5,00$)</t>
  </si>
  <si>
    <t>0,30 доллари ИМА</t>
  </si>
  <si>
    <t>50 доллари ИМА</t>
  </si>
  <si>
    <t xml:space="preserve">5 доллари ИМА </t>
  </si>
  <si>
    <t>3 доллари ИМА барои як сол</t>
  </si>
  <si>
    <t>5 доллари ИМА барои як сол</t>
  </si>
  <si>
    <t>30% маблаѓи солонаи овердрафти сар карда аз моњи 4-ум</t>
  </si>
  <si>
    <t xml:space="preserve">25.00 доллари ИМА </t>
  </si>
  <si>
    <t>сомони</t>
  </si>
  <si>
    <t xml:space="preserve">КАД, Корти Миллb </t>
  </si>
  <si>
    <t>3 сол</t>
  </si>
  <si>
    <t>мувофиrи тарофа[ои умумb</t>
  </si>
  <si>
    <t>Дар доираи 1,5-2% аз маблаѓњои бањисобгирифташаванда мувофиќи шартномаи лоињаи музди маош барраси мегардад****</t>
  </si>
  <si>
    <t>мувофиrи банди 7 тарофа[ои умумb</t>
  </si>
  <si>
    <t>доллари ИМА ****</t>
  </si>
  <si>
    <t xml:space="preserve">Тамоми намуди кортњо баѓайр аз кортњои стандартии байналмиллалї </t>
  </si>
  <si>
    <t>2  % аз маблаu</t>
  </si>
  <si>
    <t xml:space="preserve">0.00 доллари ИМА </t>
  </si>
  <si>
    <t xml:space="preserve">100.00 доллари ИМА барои 1-адад литсензия </t>
  </si>
  <si>
    <t xml:space="preserve">2500.00 доллари ИМА барои 1-адад литсензия </t>
  </si>
  <si>
    <t>200.00 доллари ИМА як бор ситонида мешавад</t>
  </si>
  <si>
    <t>400.00 доллари ИМА як бор ситонида мешавад</t>
  </si>
  <si>
    <t>3.00 доллари ИМА барои 1-адад  таx[изоти терминалb</t>
  </si>
  <si>
    <t>0.10 доллари ИМА барои як дархост</t>
  </si>
  <si>
    <t xml:space="preserve">0.15 доллари ИМА </t>
  </si>
  <si>
    <t>0.5% аз маблаuи амалиёт</t>
  </si>
  <si>
    <t>0.25% аз маблаuи амалиёт</t>
  </si>
  <si>
    <t xml:space="preserve">2500.00 доллари ИМА барои 1 литсензия </t>
  </si>
  <si>
    <t>200.00 доллари ИМА барои як бор ситонида мешавад</t>
  </si>
  <si>
    <t>400.00 доллари ИМА барои як бор ситонида мешавад</t>
  </si>
  <si>
    <t>0.8 доллари ИМА барои як амалиёт +0.15% аз маблаuи умумии амалиёт</t>
  </si>
  <si>
    <t xml:space="preserve">1.6% аз маблаuи амалиёт </t>
  </si>
  <si>
    <t>комиссияи эквайринги</t>
  </si>
  <si>
    <t xml:space="preserve">2,5 доллари ИМА </t>
  </si>
  <si>
    <t xml:space="preserve">31. Пардохт барои азнавбаровардани корти пардохтї бо сабабњои гум кардани он, дуздидашудан, осеб дидан, гум кардани рамзи PIN, таѓйир ёфтани ному насаби доранда: </t>
  </si>
  <si>
    <t>Бо сомони баробари арзиши 3000,00 доллари ИМА/10000,00 доллари ИМА</t>
  </si>
  <si>
    <t>Мудирияти рушди тичорати кортхои пардохти</t>
  </si>
  <si>
    <t>25 доллари ИМА</t>
  </si>
  <si>
    <t>10 доллари ИМА</t>
  </si>
  <si>
    <t>аз " 19"  январи  соли 2016</t>
  </si>
  <si>
    <t>0,1 % от суммы                                                       (min 500 сомони)</t>
  </si>
  <si>
    <t>0,1 % от суммы 
(min 800 сомони)</t>
  </si>
  <si>
    <t>0,1 % аз маблаг 
(min 800 сомони)</t>
  </si>
  <si>
    <t>0,1 % от суммы (min 500 сомони maх 4500 сомони)</t>
  </si>
  <si>
    <t>400 сомони + расходы банка корреспондента</t>
  </si>
  <si>
    <t>0,1 % от суммы (min 500 сомони
maх 1500 сомони)</t>
  </si>
  <si>
    <t>0.1% аз маблаu (min 500 сомони
maх 1500 сомони)</t>
  </si>
  <si>
    <t xml:space="preserve">0.5% (мувофиrи шартнома) 
</t>
  </si>
  <si>
    <t>0.5% (по договоренности)</t>
  </si>
  <si>
    <t>0,1%  аз маблаu</t>
  </si>
  <si>
    <t>0.1% от суммы (min 500 сомони
maх 1500 сомони)</t>
  </si>
  <si>
    <t>300_03</t>
  </si>
  <si>
    <t xml:space="preserve">3. Прием наличности в монетах ( для 1 000 штук монет )
</t>
  </si>
  <si>
    <t xml:space="preserve">               - в китайских юанях (код 126)</t>
  </si>
  <si>
    <t xml:space="preserve">31. Пардохт барои азнавбаровардани корти пардохтї бо сабабњои гум кардани он, дуздидашудан, осеб дидан, гумм кардани рамзи PIN, таѓйир ёфтани ному насаби доранда: </t>
  </si>
  <si>
    <t>413_35</t>
  </si>
  <si>
    <t>413_36</t>
  </si>
  <si>
    <t>413_37</t>
  </si>
  <si>
    <t>413_38</t>
  </si>
  <si>
    <t>413_39</t>
  </si>
  <si>
    <t>413_40</t>
  </si>
  <si>
    <t>413_41</t>
  </si>
  <si>
    <t>413_42</t>
  </si>
  <si>
    <t>413_43</t>
  </si>
  <si>
    <t>413_44</t>
  </si>
  <si>
    <t>413_45</t>
  </si>
  <si>
    <t>413_46</t>
  </si>
  <si>
    <t>413_47</t>
  </si>
  <si>
    <t>413_48</t>
  </si>
  <si>
    <t>413_49</t>
  </si>
  <si>
    <t>413_50</t>
  </si>
  <si>
    <t>413_51</t>
  </si>
  <si>
    <t>413_52</t>
  </si>
  <si>
    <t>413_53</t>
  </si>
  <si>
    <t>413_54</t>
  </si>
  <si>
    <t>413_55</t>
  </si>
  <si>
    <t>413_56</t>
  </si>
  <si>
    <t>413_57</t>
  </si>
  <si>
    <t>413_58</t>
  </si>
  <si>
    <t>413_59</t>
  </si>
  <si>
    <t>413_60</t>
  </si>
  <si>
    <t>413_61</t>
  </si>
  <si>
    <t>413_62</t>
  </si>
  <si>
    <r>
      <t>3. Пардохти иловагb барои барориши фаврии корти пардохтb (дар давоми рeзи амалиётb- бе назардошти бурда расонидан ба во[иди минта</t>
    </r>
    <r>
      <rPr>
        <sz val="12"/>
        <rFont val="Times New Roman Tj"/>
        <family val="1"/>
      </rPr>
      <t>ќ</t>
    </r>
    <r>
      <rPr>
        <sz val="12"/>
        <rFont val="Times New Roman TAJIK"/>
        <family val="1"/>
      </rPr>
      <t>авии Бонк) барои тамоми намуд[ои корт[ои пардохт</t>
    </r>
    <r>
      <rPr>
        <sz val="12"/>
        <rFont val="Palatino Linotype"/>
        <family val="1"/>
      </rPr>
      <t>ӣ</t>
    </r>
    <r>
      <rPr>
        <sz val="12"/>
        <rFont val="Times New Roman TAJIK"/>
        <family val="1"/>
      </rPr>
      <t>:</t>
    </r>
  </si>
  <si>
    <t xml:space="preserve">                      -корти VISA Electron/Maestro</t>
  </si>
  <si>
    <t xml:space="preserve">Тамоми намуди кортњо, баѓайр аз кортњои стандартии байналмиллалї </t>
  </si>
  <si>
    <t xml:space="preserve">40. Пардохт барои азнавбаровардани корти пардохтї бо сабабњои гум кардани он, дуздидашудан, осеб дидан, гум кардани рамзи PIN, таѓйир ёфтани ному насаби доранда: </t>
  </si>
  <si>
    <r>
      <t>42. Гирифтани пули наrд аз банкомат</t>
    </r>
    <r>
      <rPr>
        <sz val="12"/>
        <rFont val="Times New Roman Tj"/>
        <family val="1"/>
      </rPr>
      <t>њ</t>
    </r>
    <r>
      <rPr>
        <sz val="12"/>
        <rFont val="Times New Roman TAJIK"/>
        <family val="1"/>
      </rPr>
      <t xml:space="preserve">о ва НДН-и  Бонк:  </t>
    </r>
  </si>
  <si>
    <t xml:space="preserve">                                     rабул ва додани наrдина (Cash In ва Cash Out) </t>
  </si>
  <si>
    <t xml:space="preserve">rабули наrдина (Cash In) </t>
  </si>
  <si>
    <r>
      <t xml:space="preserve">                                     rабул ва додани наrдина (Cash In ва Cash O</t>
    </r>
    <r>
      <rPr>
        <sz val="12"/>
        <rFont val="Times New Roman"/>
        <family val="1"/>
      </rPr>
      <t>u</t>
    </r>
    <r>
      <rPr>
        <sz val="12"/>
        <rFont val="Times New Roman TAJIK"/>
        <family val="1"/>
      </rPr>
      <t xml:space="preserve">t) </t>
    </r>
  </si>
  <si>
    <t>Расчеты - Платежные карты*</t>
  </si>
  <si>
    <t>А. Общие тарифы по платежным картам</t>
  </si>
  <si>
    <t>1. Открытие специальных карточных счетов для Клиентов Банка</t>
  </si>
  <si>
    <t>в) для зачисления процентов по срочным депозитам  со сроком действия срока договора по срочному депозиту с типом карты на выбор клиента:</t>
  </si>
  <si>
    <t>3. Дополнительная оплата по экстренному выпуску карты (в течение текущего операционного дня - без учета времени доставки в региональное операционное подразделение Банка) по всем видам платежных карт:</t>
  </si>
  <si>
    <t>5. Проведение операций по депозитным счетам с использованием платежных карт ОАО "Агроинвестбанк" в банкоматах, ПВН и кассах Банка:</t>
  </si>
  <si>
    <t>г) денежный перевод с карты на карту один владелец (Р2Р)</t>
  </si>
  <si>
    <t>д) денежный перевод с карты на карту другому владельцу (Р2Р)</t>
  </si>
  <si>
    <t xml:space="preserve">ж) Получение справки об остатке счета в банкоматах и ПВН банка </t>
  </si>
  <si>
    <t>6. Проведение операций по платежным картам Банка в банкоматах и ПВН банков Партнеров (внутрисистемные  операции):</t>
  </si>
  <si>
    <t xml:space="preserve">                    а) получение наличных денег:</t>
  </si>
  <si>
    <t>7. Проведение операций по платежным  картам Банка в банкоматах и ПВН других банков (внешние  операции):</t>
  </si>
  <si>
    <t xml:space="preserve">8. Перевод средств по реквизитам с карточного счета согласно заявления Клиента </t>
  </si>
  <si>
    <t xml:space="preserve">                  - в сомони</t>
  </si>
  <si>
    <t xml:space="preserve">                  - в долларах США (по системе SWIFT)</t>
  </si>
  <si>
    <t>9. Подтверждение остатка на картсчете на официальном бланке банка</t>
  </si>
  <si>
    <t>в) по операциям проведенным в терминалах других банков:</t>
  </si>
  <si>
    <t xml:space="preserve">                                                                        - без предоставления документов</t>
  </si>
  <si>
    <t>Б. Тарифы для зарплатных проектов Банка</t>
  </si>
  <si>
    <t xml:space="preserve">     "Зарплатный проект - Стандарт"</t>
  </si>
  <si>
    <t xml:space="preserve">                  - основной</t>
  </si>
  <si>
    <t xml:space="preserve">                  - дополнительной </t>
  </si>
  <si>
    <t xml:space="preserve">                  - дополнительной</t>
  </si>
  <si>
    <t xml:space="preserve">                  - в долларах США</t>
  </si>
  <si>
    <t xml:space="preserve">      "Зарплатный проект - VIP"</t>
  </si>
  <si>
    <t xml:space="preserve">                 - основной</t>
  </si>
  <si>
    <t xml:space="preserve">                 - дополнительной </t>
  </si>
  <si>
    <t xml:space="preserve">                 - в сомони</t>
  </si>
  <si>
    <t xml:space="preserve">                 - в долларах США</t>
  </si>
  <si>
    <t>В. Обслуживание держателей карт других банков</t>
  </si>
  <si>
    <t xml:space="preserve">Г. Тарифы для финансовых институтов - партнеров банка                                              </t>
  </si>
  <si>
    <t xml:space="preserve">    Локальная программа КАД</t>
  </si>
  <si>
    <t xml:space="preserve">               г) Изменение конфигурации банкомата в БД (ID банкомата, протокола подключения, коммуникационных адресов)</t>
  </si>
  <si>
    <r>
      <t xml:space="preserve">               з) Удаленный доступ к фронт-офису по FIMI, подключение и параметризация рабочего места (одно рабочее место предоставляется при подключении </t>
    </r>
    <r>
      <rPr>
        <i/>
        <sz val="12"/>
        <rFont val="Times New Roman"/>
        <family val="1"/>
      </rPr>
      <t>Банка</t>
    </r>
    <r>
      <rPr>
        <sz val="12"/>
        <rFont val="Times New Roman"/>
        <family val="1"/>
      </rPr>
      <t>)</t>
    </r>
  </si>
  <si>
    <t xml:space="preserve">               к) Удаленный доступ к бэк-офису CMS, подключение и параметризация рабочего места (Два рабочих места предоставляется при подключении Банка)</t>
  </si>
  <si>
    <t xml:space="preserve">               л) Внесение изменений в права пользователя терминалов CMS, FIMI</t>
  </si>
  <si>
    <t xml:space="preserve">               м) Перегенерация  ключей шифрования для терминалов АТМ, POS</t>
  </si>
  <si>
    <t xml:space="preserve">               а) Процессинг эмиссионных операций, совершаемых с использованием банковских карт Партнера в пунктах выдачи наличных денежных средств (ПВН), через банкоматы и в предприятиях торговли и сервиса:                                                                                - операции Interbank (в сети других банков)</t>
  </si>
  <si>
    <t xml:space="preserve">                       - в банкоматах и ПВН </t>
  </si>
  <si>
    <t xml:space="preserve">                       - в   ПТС</t>
  </si>
  <si>
    <t xml:space="preserve">               б) Процессинг эквайринговых операций, совершаемых через банкоматы и в пунктах выдачи наличных денежных средств (ПВН) и операций совершаемых в предприятиях торговли и сервиса, заключивших договора с Партнером:</t>
  </si>
  <si>
    <t xml:space="preserve">             - On-Bank операции</t>
  </si>
  <si>
    <t xml:space="preserve">                      - Interbank операции</t>
  </si>
  <si>
    <t xml:space="preserve">               в) Запрос баланса (Balance inquiry)</t>
  </si>
  <si>
    <t xml:space="preserve">               г) "SMS-оповещение" для каждого клиента </t>
  </si>
  <si>
    <t xml:space="preserve">               д) денежный перевод от карты к карте/от счета к счету (P2P)</t>
  </si>
  <si>
    <t xml:space="preserve">               е) пополнение карточного счета в ПВН (POS Debit)</t>
  </si>
  <si>
    <t xml:space="preserve">               г)  Дополнительная оплата за экстренный выпуск платежной карты (в течение текущего операционного дня ):</t>
  </si>
  <si>
    <t xml:space="preserve">              д) Блокировка карт</t>
  </si>
  <si>
    <t xml:space="preserve">               а) Вознаграждение причитающаяся Банку по операциям выдачи наличных денежных средств, совершенных с использованием банковских карт Партнера в банкоматах и ПВН других банков </t>
  </si>
  <si>
    <t xml:space="preserve">               б) Вознаграждение причитающаяся  Партнеру по операциям с платежными картами  Партнера, совершенных  в ПТС других банков.</t>
  </si>
  <si>
    <t xml:space="preserve">               в) Вознаграждение причитающаяся Партнеру по операциям выдачи наличных денежных средств, совершенных с использованием банковских карт других банков  в банкоматах и ПВН Партнера. </t>
  </si>
  <si>
    <t xml:space="preserve">              г) Вознаграждение причитающаяся Банку по операциям,  совершенных с использованием платежных  карт  в пунктах торговли и сервиса Партнера. </t>
  </si>
  <si>
    <t xml:space="preserve">      Программа Банка по картам международных платежных систем</t>
  </si>
  <si>
    <t xml:space="preserve">                з) Удаленный доступ к фронт-офису по FIMI, подключение и параметризация рабочего места (одно рабочее место предоставляется при подключении Банка)</t>
  </si>
  <si>
    <t xml:space="preserve">                  - On-Bank операции (карты банка в сети банка) </t>
  </si>
  <si>
    <t xml:space="preserve">                           - Interbank операции (карты банка в сети других банков)</t>
  </si>
  <si>
    <t xml:space="preserve">         г)  Дополнительная оплата предоставление услуги по экстренному выпуску пластиковой карты  (в течение текущего операционного дня):</t>
  </si>
  <si>
    <t xml:space="preserve">                   - карта с магнитной полосой</t>
  </si>
  <si>
    <t xml:space="preserve">                   - смарт карта  EMV  (чиповая)</t>
  </si>
  <si>
    <t>60% от стоимости карты</t>
  </si>
  <si>
    <t xml:space="preserve">30 % годовых от суммы овердрафта начиная с 4 месяца </t>
  </si>
  <si>
    <t>Сомони</t>
  </si>
  <si>
    <t>КАД, Корти Милли</t>
  </si>
  <si>
    <t>3 года</t>
  </si>
  <si>
    <t xml:space="preserve">Согласно общих тарифов </t>
  </si>
  <si>
    <t>Согласно общих тарифов</t>
  </si>
  <si>
    <t>Согласно пункта 7 общих тарифов</t>
  </si>
  <si>
    <t>Все карты, кроме международных стандартных карт</t>
  </si>
  <si>
    <t>0.5% от суммы операции</t>
  </si>
  <si>
    <t>0.25% от суммы операции</t>
  </si>
  <si>
    <t>1,6% от суммы операции</t>
  </si>
  <si>
    <t>по обменному курсу АИБ объявленного на день проведения заявки Клиента</t>
  </si>
  <si>
    <t xml:space="preserve">               з) предоставление чиповой карты COSMO32  без выдачи нового оборудования USB носителя</t>
  </si>
  <si>
    <t>XCК "Агроинвестбонк" № 9</t>
  </si>
  <si>
    <r>
      <t>Аз тарафи Бонк гузаронидани ташхис ва ба</t>
    </r>
    <r>
      <rPr>
        <b/>
        <sz val="12"/>
        <rFont val="Palatino Linotype"/>
        <family val="1"/>
      </rPr>
      <t>ҳ</t>
    </r>
    <r>
      <rPr>
        <b/>
        <sz val="12"/>
        <rFont val="Times New Roman TAJIK"/>
        <family val="1"/>
      </rPr>
      <t>огузории металл[ои rимматба[о (маснуоти заргар</t>
    </r>
    <r>
      <rPr>
        <b/>
        <sz val="12"/>
        <rFont val="Palatino Linotype"/>
        <family val="1"/>
      </rPr>
      <t>ӣ</t>
    </r>
    <r>
      <rPr>
        <b/>
        <sz val="12"/>
        <rFont val="Times New Roman TAJIK"/>
        <family val="1"/>
      </rPr>
      <t>)</t>
    </r>
  </si>
  <si>
    <r>
      <t>1. Пешни[од намудани хизматрасони оиди ташхизи металл[ои rимматба[о ( маснуоти заргар</t>
    </r>
    <r>
      <rPr>
        <sz val="12"/>
        <rFont val="Palatino Linotype"/>
        <family val="1"/>
      </rPr>
      <t>ӣ</t>
    </r>
    <r>
      <rPr>
        <sz val="12"/>
        <rFont val="Times New Roman TAJIK"/>
        <family val="1"/>
      </rPr>
      <t>)</t>
    </r>
  </si>
  <si>
    <r>
      <t xml:space="preserve">3.00 (барои </t>
    </r>
    <r>
      <rPr>
        <sz val="12"/>
        <rFont val="Palatino Linotype"/>
        <family val="1"/>
      </rPr>
      <t>ҳ</t>
    </r>
    <r>
      <rPr>
        <sz val="12"/>
        <rFont val="Times New Roman TAJIK"/>
        <family val="1"/>
      </rPr>
      <t>ар маснуот)</t>
    </r>
  </si>
  <si>
    <r>
      <t>2. Часпондани бирка (ко</t>
    </r>
    <r>
      <rPr>
        <sz val="12"/>
        <rFont val="Palatino Linotype"/>
        <family val="1"/>
      </rPr>
      <t>ғ</t>
    </r>
    <r>
      <rPr>
        <sz val="12"/>
        <rFont val="Times New Roman TAJIK"/>
        <family val="1"/>
      </rPr>
      <t>азтам</t>
    </r>
    <r>
      <rPr>
        <sz val="12"/>
        <rFont val="Palatino Linotype"/>
        <family val="1"/>
      </rPr>
      <t>ғ</t>
    </r>
    <r>
      <rPr>
        <sz val="12"/>
        <rFont val="Times New Roman TAJIK"/>
        <family val="1"/>
      </rPr>
      <t>а)</t>
    </r>
  </si>
  <si>
    <t>940_02</t>
  </si>
  <si>
    <r>
      <t xml:space="preserve">0.50 (барои </t>
    </r>
    <r>
      <rPr>
        <sz val="12"/>
        <rFont val="Palatino Linotype"/>
        <family val="1"/>
      </rPr>
      <t>ҳ</t>
    </r>
    <r>
      <rPr>
        <sz val="12"/>
        <rFont val="Times New Roman TAJIK"/>
        <family val="1"/>
      </rPr>
      <t>ар маснуот)</t>
    </r>
  </si>
  <si>
    <r>
      <t>3. Ба</t>
    </r>
    <r>
      <rPr>
        <sz val="12"/>
        <rFont val="Palatino Linotype"/>
        <family val="1"/>
      </rPr>
      <t>ҳ</t>
    </r>
    <r>
      <rPr>
        <sz val="12"/>
        <rFont val="Times New Roman TAJIK"/>
        <family val="1"/>
      </rPr>
      <t>огузории металл[ои rимматба[о ( маснуоти заргар</t>
    </r>
    <r>
      <rPr>
        <sz val="12"/>
        <rFont val="Palatino Linotype"/>
        <family val="1"/>
      </rPr>
      <t>ӣ</t>
    </r>
    <r>
      <rPr>
        <sz val="12"/>
        <rFont val="Times New Roman TAJIK"/>
        <family val="1"/>
      </rPr>
      <t>)</t>
    </r>
  </si>
  <si>
    <r>
      <t>1.0% аз арзиши тиб</t>
    </r>
    <r>
      <rPr>
        <sz val="12"/>
        <rFont val="Palatino Linotype"/>
        <family val="1"/>
      </rPr>
      <t>қ</t>
    </r>
    <r>
      <rPr>
        <sz val="12"/>
        <rFont val="Times New Roman TAJIK"/>
        <family val="1"/>
      </rPr>
      <t>и меъёр</t>
    </r>
    <r>
      <rPr>
        <sz val="12"/>
        <rFont val="Palatino Linotype"/>
        <family val="1"/>
      </rPr>
      <t>ҳ</t>
    </r>
    <r>
      <rPr>
        <sz val="12"/>
        <rFont val="Times New Roman TAJIK"/>
        <family val="1"/>
      </rPr>
      <t xml:space="preserve">ои дар бонк амалкунанда </t>
    </r>
  </si>
  <si>
    <t>0.50 (для каждой бирки)</t>
  </si>
  <si>
    <t>Проведение Банком экспертизы и оценки драгоценных металлов (ювелирные изделия)</t>
  </si>
  <si>
    <t xml:space="preserve">2. Устоновление бирки (пломбы)
    </t>
  </si>
  <si>
    <t>1. Предоставление услуг по экспертизе драгоценных металлов
    (ювелирных изделий)</t>
  </si>
  <si>
    <t xml:space="preserve">3. Оценка драгоценных металлов (ювелирных изделий)
    </t>
  </si>
  <si>
    <t xml:space="preserve">3.00 (для каждого изделия) </t>
  </si>
  <si>
    <t xml:space="preserve">1.0% от стоимости установленной по нормативам банка </t>
  </si>
  <si>
    <t xml:space="preserve">а) мубодила аз рeи дархости Мизоx  як арзиши исмии асъори хориxb  ба арзиши исмии дигар </t>
  </si>
  <si>
    <t>б) мубодилаи як намуди асъори хориxb ба арзиши исмии дигари uайринаrдb ба воситаи бонкb -мукотибавb</t>
  </si>
  <si>
    <t>а) обмен по заявке Клиента в самом Банке номинала одного вида
     инвалюты на номинал другого вида</t>
  </si>
  <si>
    <t>б) обмен одного вида инвалюты на номинал другого вида в безналичном  порядке через банки-корреспонденты</t>
  </si>
  <si>
    <r>
      <t xml:space="preserve">                - барои шахсони </t>
    </r>
    <r>
      <rPr>
        <sz val="12"/>
        <color indexed="8"/>
        <rFont val="Palatino Linotype"/>
        <family val="1"/>
      </rPr>
      <t>ҳуқуқӣ</t>
    </r>
  </si>
  <si>
    <t>3. Rабули арзиш[о барои ниго[дори аз шахсони ҳуқуқӣ (пардохти соатбай)</t>
  </si>
  <si>
    <r>
      <t>1.И</t>
    </r>
    <r>
      <rPr>
        <sz val="12"/>
        <rFont val="Times New Roman Tj"/>
        <family val="1"/>
      </rPr>
      <t>љ</t>
    </r>
    <r>
      <rPr>
        <sz val="12"/>
        <rFont val="Times New Roman TAJIK"/>
        <family val="1"/>
      </rPr>
      <t>ораи уто</t>
    </r>
    <r>
      <rPr>
        <sz val="12"/>
        <rFont val="Palatino Linotype"/>
        <family val="1"/>
      </rPr>
      <t>қ</t>
    </r>
    <r>
      <rPr>
        <sz val="12"/>
        <rFont val="Times New Roman TAJIK"/>
        <family val="1"/>
      </rPr>
      <t>и машваратии калон</t>
    </r>
  </si>
  <si>
    <r>
      <t>2.И</t>
    </r>
    <r>
      <rPr>
        <sz val="12"/>
        <rFont val="Times New Roman Tj"/>
        <family val="1"/>
      </rPr>
      <t>љ</t>
    </r>
    <r>
      <rPr>
        <sz val="12"/>
        <rFont val="Times New Roman TAJIK"/>
        <family val="1"/>
      </rPr>
      <t>ораи синфхонаи лингафон</t>
    </r>
    <r>
      <rPr>
        <sz val="12"/>
        <rFont val="Palatino Linotype"/>
        <family val="1"/>
      </rPr>
      <t>ӣ</t>
    </r>
    <r>
      <rPr>
        <sz val="12"/>
        <rFont val="Times New Roman TAJIK"/>
        <family val="1"/>
      </rPr>
      <t>-компютер</t>
    </r>
    <r>
      <rPr>
        <sz val="12"/>
        <rFont val="Palatino Linotype"/>
        <family val="1"/>
      </rPr>
      <t>ӣ</t>
    </r>
  </si>
  <si>
    <r>
      <t>3.И</t>
    </r>
    <r>
      <rPr>
        <sz val="12"/>
        <rFont val="Times New Roman Tj"/>
        <family val="1"/>
      </rPr>
      <t>љ</t>
    </r>
    <r>
      <rPr>
        <sz val="12"/>
        <rFont val="Times New Roman TAJIK"/>
        <family val="1"/>
      </rPr>
      <t>ораи уто</t>
    </r>
    <r>
      <rPr>
        <sz val="12"/>
        <rFont val="Palatino Linotype"/>
        <family val="1"/>
      </rPr>
      <t>қ</t>
    </r>
    <r>
      <rPr>
        <sz val="12"/>
        <rFont val="Times New Roman TAJIK"/>
        <family val="1"/>
      </rPr>
      <t>и машваратии хурд</t>
    </r>
  </si>
  <si>
    <r>
      <t>4.И</t>
    </r>
    <r>
      <rPr>
        <sz val="12"/>
        <rFont val="Times New Roman Tj"/>
        <family val="1"/>
      </rPr>
      <t>љ</t>
    </r>
    <r>
      <rPr>
        <sz val="12"/>
        <rFont val="Times New Roman TAJIK"/>
        <family val="1"/>
      </rPr>
      <t>ораи синфхонаи таълим</t>
    </r>
    <r>
      <rPr>
        <sz val="12"/>
        <rFont val="Palatino Linotype"/>
        <family val="1"/>
      </rPr>
      <t>ӣ</t>
    </r>
  </si>
  <si>
    <r>
      <t>5.Кофе-брейк барои 1 нафар иштирокч</t>
    </r>
    <r>
      <rPr>
        <sz val="12"/>
        <rFont val="Palatino Linotype"/>
        <family val="1"/>
      </rPr>
      <t>ӣ</t>
    </r>
    <r>
      <rPr>
        <sz val="12"/>
        <rFont val="Times New Roman TAJIK"/>
        <family val="1"/>
      </rPr>
      <t xml:space="preserve"> (2 маротиба дар як р</t>
    </r>
    <r>
      <rPr>
        <sz val="12"/>
        <rFont val="Times New Roman Tj"/>
        <family val="1"/>
      </rPr>
      <t>ў</t>
    </r>
    <r>
      <rPr>
        <sz val="12"/>
        <rFont val="Times New Roman TAJIK"/>
        <family val="1"/>
      </rPr>
      <t>з)</t>
    </r>
  </si>
  <si>
    <t>2 доллари ИМА</t>
  </si>
  <si>
    <t xml:space="preserve">2.Аренда лингафонно-компютерного класса </t>
  </si>
  <si>
    <r>
      <t>то 150 доллари ИМА дар 1 р</t>
    </r>
    <r>
      <rPr>
        <sz val="12"/>
        <rFont val="Times New Roman Tj"/>
        <family val="1"/>
      </rPr>
      <t>ў</t>
    </r>
    <r>
      <rPr>
        <sz val="12"/>
        <rFont val="Times New Roman TAJIK"/>
        <family val="1"/>
      </rPr>
      <t>з</t>
    </r>
  </si>
  <si>
    <r>
      <t>то 100 доллари ИМА дар 1 р</t>
    </r>
    <r>
      <rPr>
        <sz val="12"/>
        <rFont val="Times New Roman Tj"/>
        <family val="1"/>
      </rPr>
      <t>ў</t>
    </r>
    <r>
      <rPr>
        <sz val="12"/>
        <rFont val="Times New Roman TAJIK"/>
        <family val="1"/>
      </rPr>
      <t>з</t>
    </r>
  </si>
  <si>
    <r>
      <t>то 50 доллари ИМА дар 1 р</t>
    </r>
    <r>
      <rPr>
        <sz val="12"/>
        <rFont val="Times New Roman Tj"/>
        <family val="1"/>
      </rPr>
      <t>ў</t>
    </r>
    <r>
      <rPr>
        <sz val="12"/>
        <rFont val="Times New Roman TAJIK"/>
        <family val="1"/>
      </rPr>
      <t>з</t>
    </r>
  </si>
  <si>
    <t xml:space="preserve">4.Аренда учебного класса </t>
  </si>
  <si>
    <t>5.Кофе-брейк для 1 участника (2 раз в день)</t>
  </si>
  <si>
    <t xml:space="preserve">1.Аренда большого зала для совещаний </t>
  </si>
  <si>
    <t xml:space="preserve">3.Аренда малого зала для совещаний </t>
  </si>
  <si>
    <t>***</t>
  </si>
  <si>
    <r>
      <t>Тарофа</t>
    </r>
    <r>
      <rPr>
        <b/>
        <sz val="12"/>
        <rFont val="Palatino Linotype"/>
        <family val="1"/>
      </rPr>
      <t>ҳ</t>
    </r>
    <r>
      <rPr>
        <b/>
        <sz val="12"/>
        <rFont val="Times New Roman TAJIK"/>
        <family val="1"/>
      </rPr>
      <t>ои маркази таълим</t>
    </r>
    <r>
      <rPr>
        <b/>
        <sz val="12"/>
        <rFont val="Palatino Linotype"/>
        <family val="1"/>
      </rPr>
      <t>ӣ***</t>
    </r>
  </si>
  <si>
    <r>
      <t xml:space="preserve">Дар </t>
    </r>
    <r>
      <rPr>
        <sz val="12"/>
        <rFont val="Palatino Linotype"/>
        <family val="1"/>
      </rPr>
      <t>ҳ</t>
    </r>
    <r>
      <rPr>
        <sz val="12"/>
        <rFont val="Times New Roman TAJIK"/>
        <family val="1"/>
      </rPr>
      <t>олати на зиёда аз 4 соат дар як р</t>
    </r>
    <r>
      <rPr>
        <sz val="12"/>
        <rFont val="Times New Roman Tj"/>
        <family val="1"/>
      </rPr>
      <t>ў</t>
    </r>
    <r>
      <rPr>
        <sz val="12"/>
        <rFont val="Times New Roman TAJIK"/>
        <family val="1"/>
      </rPr>
      <t>з гузаронидани тренинг , тарофаи и</t>
    </r>
    <r>
      <rPr>
        <sz val="12"/>
        <rFont val="Times New Roman Tj"/>
        <family val="1"/>
      </rPr>
      <t>љ</t>
    </r>
    <r>
      <rPr>
        <sz val="12"/>
        <rFont val="Times New Roman TAJIK"/>
        <family val="1"/>
      </rPr>
      <t>ораи синфхона</t>
    </r>
    <r>
      <rPr>
        <sz val="12"/>
        <rFont val="Palatino Linotype"/>
        <family val="1"/>
      </rPr>
      <t>ҳ</t>
    </r>
    <r>
      <rPr>
        <sz val="12"/>
        <rFont val="Times New Roman TAJIK"/>
        <family val="1"/>
      </rPr>
      <t>о 50 % хисоб карда мешавад.</t>
    </r>
  </si>
  <si>
    <t>Тарифы учебного центра***</t>
  </si>
  <si>
    <t xml:space="preserve">При проведении тренинга не более 4 часа за день, аренда учебных залов изымается 50% от тарифов  </t>
  </si>
  <si>
    <r>
      <t>в) Додани пули на</t>
    </r>
    <r>
      <rPr>
        <sz val="12"/>
        <rFont val="Palatino Linotype"/>
        <family val="1"/>
      </rPr>
      <t>қ</t>
    </r>
    <r>
      <rPr>
        <sz val="12"/>
        <rFont val="Times New Roman TAJIK"/>
        <family val="1"/>
      </rPr>
      <t>д бо асъори милл</t>
    </r>
    <r>
      <rPr>
        <sz val="12"/>
        <rFont val="Palatino Linotype"/>
        <family val="1"/>
      </rPr>
      <t>ӣ</t>
    </r>
    <r>
      <rPr>
        <sz val="12"/>
        <rFont val="Times New Roman TAJIK"/>
        <family val="1"/>
      </rPr>
      <t xml:space="preserve"> (ба </t>
    </r>
    <r>
      <rPr>
        <sz val="12"/>
        <rFont val="Palatino Linotype"/>
        <family val="1"/>
      </rPr>
      <t>ғ</t>
    </r>
    <r>
      <rPr>
        <sz val="12"/>
        <rFont val="Times New Roman TAJIK"/>
        <family val="1"/>
      </rPr>
      <t>айр аз музди ме</t>
    </r>
    <r>
      <rPr>
        <sz val="12"/>
        <rFont val="Palatino Linotype"/>
        <family val="1"/>
      </rPr>
      <t>ҳ</t>
    </r>
    <r>
      <rPr>
        <sz val="12"/>
        <rFont val="Times New Roman TAJIK"/>
        <family val="1"/>
      </rPr>
      <t xml:space="preserve">нат) 
</t>
    </r>
  </si>
  <si>
    <t>1.0% аз маблаu</t>
  </si>
  <si>
    <t xml:space="preserve"> 0,5% аз маблаu</t>
  </si>
  <si>
    <t>в) выдача наличных денег в нацвалюте (кроме заработной платы)</t>
  </si>
  <si>
    <t>г) выдача наличных денег в нацвалюте для заработной платы (код касссы 40)</t>
  </si>
  <si>
    <t>400.00 (ежемесячно)</t>
  </si>
  <si>
    <t>до 1200 сомони за день</t>
  </si>
  <si>
    <t>до 800 сомони за день</t>
  </si>
  <si>
    <t>до 400 сомони за день</t>
  </si>
  <si>
    <t>0,5% аз маблаu</t>
  </si>
  <si>
    <t>21.60/28.00</t>
  </si>
  <si>
    <t>28.00/36.00</t>
  </si>
  <si>
    <t>40.00/52.00</t>
  </si>
  <si>
    <t>100.80/152.00</t>
  </si>
  <si>
    <t>148.80/224.00</t>
  </si>
  <si>
    <t>196.80/256.00</t>
  </si>
  <si>
    <t>36.00/68.00</t>
  </si>
  <si>
    <t>64.00/104.00</t>
  </si>
  <si>
    <t>168.00/208.00</t>
  </si>
  <si>
    <t>248.00/288.00</t>
  </si>
  <si>
    <t>296.00/336.00</t>
  </si>
  <si>
    <t>0,01% от суммы (min 0,80 сомони)</t>
  </si>
  <si>
    <t>0,16</t>
  </si>
  <si>
    <t>0,32</t>
  </si>
  <si>
    <t>2.0 % от суммы(min 40.00 сомони)</t>
  </si>
  <si>
    <t xml:space="preserve">3,20  </t>
  </si>
  <si>
    <t>2,40</t>
  </si>
  <si>
    <t>400,00</t>
  </si>
  <si>
    <t>40,00</t>
  </si>
  <si>
    <t>4,00</t>
  </si>
  <si>
    <t>8,00</t>
  </si>
  <si>
    <t>20,00</t>
  </si>
  <si>
    <t>1,60</t>
  </si>
  <si>
    <t>40,00  за один год</t>
  </si>
  <si>
    <t>16,80</t>
  </si>
  <si>
    <t>24000.00/80000.00</t>
  </si>
  <si>
    <t>32000,00</t>
  </si>
  <si>
    <t>2400,00</t>
  </si>
  <si>
    <t>1600,00</t>
  </si>
  <si>
    <t>4800,00</t>
  </si>
  <si>
    <t>400,00 сомони за банкомат</t>
  </si>
  <si>
    <t>640,00  сомони  за терминал</t>
  </si>
  <si>
    <t>800,00 сомони  одна лицензия</t>
  </si>
  <si>
    <t>20000,00 сомони  за банкомат</t>
  </si>
  <si>
    <t>1600,00 сомони  единовременно</t>
  </si>
  <si>
    <t>3200,00 сомони  единовременно</t>
  </si>
  <si>
    <t>80,00 сомони за обращение</t>
  </si>
  <si>
    <t>24,00 сомони за терминал</t>
  </si>
  <si>
    <t>0,80 сомони за запрос</t>
  </si>
  <si>
    <t xml:space="preserve">16,00 сомони на один год </t>
  </si>
  <si>
    <t xml:space="preserve">             з) получение выписки банкомата о 10 последних операциях </t>
  </si>
  <si>
    <t>1,20</t>
  </si>
  <si>
    <t>6,40</t>
  </si>
  <si>
    <t>17,60</t>
  </si>
  <si>
    <t>3,60</t>
  </si>
  <si>
    <t>0,40</t>
  </si>
  <si>
    <t>0,24</t>
  </si>
  <si>
    <t>64,00</t>
  </si>
  <si>
    <t>2,00</t>
  </si>
  <si>
    <t>40,00 сомони на 1 жалобу</t>
  </si>
  <si>
    <t>136 000,00</t>
  </si>
  <si>
    <t>12 000, 00</t>
  </si>
  <si>
    <t>24 480,00/ раз в год</t>
  </si>
  <si>
    <t>640,00 сомони за терминал</t>
  </si>
  <si>
    <t>800,00 сомони за терминал</t>
  </si>
  <si>
    <t>20000,00 сомони за лицензию</t>
  </si>
  <si>
    <t>800,00 сомони за обращение</t>
  </si>
  <si>
    <t>11,20</t>
  </si>
  <si>
    <t>4,80</t>
  </si>
  <si>
    <t>112,00</t>
  </si>
  <si>
    <t>240,00</t>
  </si>
  <si>
    <t>5,60 сомони за операцию</t>
  </si>
  <si>
    <t>6,40 сомони за операцию + 0.15% от суммы операции</t>
  </si>
  <si>
    <t>7200,00 сомони годовой</t>
  </si>
  <si>
    <t>0,80</t>
  </si>
  <si>
    <t>8,00 за одну карту</t>
  </si>
  <si>
    <t>****</t>
  </si>
  <si>
    <t>*****</t>
  </si>
  <si>
    <t>******</t>
  </si>
  <si>
    <t>В стоимость обслуживания  стандартных карт и в комиссию банка по обслуживанию зарплатных проектов входит плата за услуги SMS-банкинг, Интернет-банкинг и е-mail оповещение. Данные услуги подключаются автоматически без каких-либо дополнительных выплат.</t>
  </si>
  <si>
    <t>Овердрафт - сумма денег, израсходованная сверх суммы собственных денег клиента на текущем счете и суммы кредитного лимита (в случае его установления по текущему счету), в данном случае неустойка применяется начиная с 4 месяца после допущенного овердрафта.</t>
  </si>
  <si>
    <t>По истечении срока действия карты продление производится только на основании соответствующего письма организации.</t>
  </si>
  <si>
    <t>В случае зачисления средств в отличной от валюты счета валюте, конвертация осуществляется по курсу платежных карт банка.</t>
  </si>
  <si>
    <t xml:space="preserve"> 1,0% аз маблаѓњои бањисобгирифташаванда </t>
  </si>
  <si>
    <r>
      <t>44. Гирифтани пули наrд аз НДН-и Бонк тавассути корт</t>
    </r>
    <r>
      <rPr>
        <sz val="12"/>
        <rFont val="Times New Roman Tj"/>
        <family val="1"/>
      </rPr>
      <t>њ</t>
    </r>
    <r>
      <rPr>
        <sz val="12"/>
        <rFont val="Times New Roman TAJIK"/>
        <family val="1"/>
      </rPr>
      <t xml:space="preserve">ои </t>
    </r>
    <r>
      <rPr>
        <sz val="12"/>
        <rFont val="Times New Roman Tj"/>
        <family val="1"/>
      </rPr>
      <t xml:space="preserve">дохилї ва </t>
    </r>
    <r>
      <rPr>
        <sz val="12"/>
        <rFont val="Times New Roman TAJIK"/>
        <family val="1"/>
      </rPr>
      <t>байналмиллали</t>
    </r>
    <r>
      <rPr>
        <sz val="12"/>
        <rFont val="Times New Roman Tj"/>
        <family val="1"/>
      </rPr>
      <t xml:space="preserve"> </t>
    </r>
    <r>
      <rPr>
        <sz val="12"/>
        <rFont val="Times New Roman TAJIK"/>
        <family val="1"/>
      </rPr>
      <t xml:space="preserve">:  </t>
    </r>
  </si>
  <si>
    <t>мувофики шартнома</t>
  </si>
  <si>
    <t>0.3-1.0% аз маблаu</t>
  </si>
  <si>
    <r>
      <t>г)Додани пули на</t>
    </r>
    <r>
      <rPr>
        <sz val="11"/>
        <rFont val="Palatino Linotype"/>
        <family val="1"/>
      </rPr>
      <t>қ</t>
    </r>
    <r>
      <rPr>
        <sz val="11"/>
        <rFont val="Times New Roman TAJIK"/>
        <family val="1"/>
      </rPr>
      <t>д бо асъори милл</t>
    </r>
    <r>
      <rPr>
        <sz val="11"/>
        <rFont val="Palatino Linotype"/>
        <family val="1"/>
      </rPr>
      <t>ӣ</t>
    </r>
    <r>
      <rPr>
        <sz val="11"/>
        <rFont val="Times New Roman TAJIK"/>
        <family val="1"/>
      </rPr>
      <t xml:space="preserve"> барои музди ме</t>
    </r>
    <r>
      <rPr>
        <sz val="11"/>
        <rFont val="Palatino Linotype"/>
        <family val="1"/>
      </rPr>
      <t>ҳ</t>
    </r>
    <r>
      <rPr>
        <sz val="11"/>
        <rFont val="Times New Roman TAJIK"/>
        <family val="1"/>
      </rPr>
      <t xml:space="preserve">нат (рамзи хазинавӣ 40) </t>
    </r>
  </si>
  <si>
    <t>4. Пардохти хармоха барои хизматрасонии корт[о*:</t>
  </si>
  <si>
    <t xml:space="preserve">                       - корти дохилии "КАД"/"Корти Милли"</t>
  </si>
  <si>
    <t xml:space="preserve">                       - корти VISA Electron/Maestro</t>
  </si>
  <si>
    <t xml:space="preserve">                       - корти VISA Classic/MasterCard Standard</t>
  </si>
  <si>
    <t xml:space="preserve">                       - корти VISA Gold/MasterCard Gold</t>
  </si>
  <si>
    <t xml:space="preserve">                       - корти VISA Business/MasterCard Business</t>
  </si>
  <si>
    <t>4. Ежемесячная плата за обслуживание карт*:</t>
  </si>
  <si>
    <t xml:space="preserve">                      - локальная карта "КАД"/"Корти Милли"</t>
  </si>
  <si>
    <t xml:space="preserve">10. Генерации виртуальной карты посредством "Internet-banking"/"Mobile-banking" сроком на 3 месяца </t>
  </si>
  <si>
    <t>11. Смена PIN-кода по карте в банкоматах Банка</t>
  </si>
  <si>
    <t>12. Смена PIN-кода для услуги "Internet-banking"/"Mobile-banking"</t>
  </si>
  <si>
    <t>13. Перегенерация  PIN-кода по причине утери или порчи карты (только для карт с магнитной полосой)</t>
  </si>
  <si>
    <t>14. Обнуление счетчика неверного ввода PIN-кода</t>
  </si>
  <si>
    <t>15. Повторная окраска рельефа лицевой стороны карты</t>
  </si>
  <si>
    <t>16.Увеличение дневного/суточного лимита расхода по карте</t>
  </si>
  <si>
    <t>17.Формирование выписки по картсчету на бумажном носителе</t>
  </si>
  <si>
    <t>18. Ежемесячная передача выписки клиенту по e-mail</t>
  </si>
  <si>
    <t xml:space="preserve">19. а) Блокировка пластиковой карты  </t>
  </si>
  <si>
    <t>20. Неустойка в случае допущения овердрафта****</t>
  </si>
  <si>
    <t>21. Рассмотрение жалоб клиентов на основании заявления:</t>
  </si>
  <si>
    <t>22.1 Занесение карты VISA в стоп лист на один месяц</t>
  </si>
  <si>
    <t>22.2 Занесение карты MC в стоп лист на две недели</t>
  </si>
  <si>
    <t>-</t>
  </si>
  <si>
    <t>23. Предоставление программы автоматизации зачисления заработной платы сотрудникам организации и обучение, в рамках зарплатного проекта</t>
  </si>
  <si>
    <t>24. Валюта карточного счета</t>
  </si>
  <si>
    <t>25. Тип карты</t>
  </si>
  <si>
    <t>26. Срок действия карты</t>
  </si>
  <si>
    <t>27. Плата за выпуск карты на первоначальный срок действия:</t>
  </si>
  <si>
    <t>29. Плата за перевыпуск карты в связи с ее утерей, кражей, повреждением, утерей ПИН-кода, сменой фамилии держателя:</t>
  </si>
  <si>
    <t xml:space="preserve">30. Комиссия за обслуживание зарплатного проекта  организаций </t>
  </si>
  <si>
    <t>31. Получение наличных денег в банкоматах и ПВН Банка:</t>
  </si>
  <si>
    <t>а) выдача наличных денег ранее принятых на счет в наличной форме( для физических лиц)</t>
  </si>
  <si>
    <t xml:space="preserve">1,0 % аз маблаu (на кам аз 0,50) </t>
  </si>
  <si>
    <t>1,0 % от суммы (не менее 0,50 )</t>
  </si>
  <si>
    <t xml:space="preserve"> - с предоставлением в платежную систему необходимых документов</t>
  </si>
  <si>
    <t xml:space="preserve">0,3% от суммы (min 0,80 сомони) </t>
  </si>
  <si>
    <t>1,8 % от суммы(min 32.00 сомони)</t>
  </si>
  <si>
    <r>
      <t>28. Плата за перевыпуск карты в связи с окончанием срока действия**</t>
    </r>
    <r>
      <rPr>
        <sz val="10"/>
        <rFont val="Times New Roman"/>
        <family val="1"/>
      </rPr>
      <t>:</t>
    </r>
  </si>
  <si>
    <t xml:space="preserve"> 1,0% от зачисляемой суммы </t>
  </si>
  <si>
    <t>32. Ежемесячная плата за обслуживание платежной карты</t>
  </si>
  <si>
    <t>34. Валюта карточного счета</t>
  </si>
  <si>
    <t>Доллары США****</t>
  </si>
  <si>
    <t xml:space="preserve">33. Обслуживание карт в сети других банков </t>
  </si>
  <si>
    <t>35. Тип карты</t>
  </si>
  <si>
    <t>36. Срок действия карты</t>
  </si>
  <si>
    <t>37. Плата за выпуск карты на первоначальный срок действия:</t>
  </si>
  <si>
    <r>
      <t>38. Плата за перевыпуск карты в связи с окончанием срока действия****</t>
    </r>
    <r>
      <rPr>
        <sz val="10"/>
        <rFont val="Times New Roman"/>
        <family val="1"/>
      </rPr>
      <t>:</t>
    </r>
  </si>
  <si>
    <t>39. Плата за перевыпуск карты в связи с ее утерей, кражей, повреждением, утерей ПИН-кода, сменой фамилии держателя:</t>
  </si>
  <si>
    <t xml:space="preserve">40. Комиссия за обслуживание зарплатного рпоекта  организаций </t>
  </si>
  <si>
    <t>41. Получение наличных денег в банкоматах и ПВН Банка:</t>
  </si>
  <si>
    <t>42. Ежемесячная плата за обслуживание платежной карты</t>
  </si>
  <si>
    <t xml:space="preserve">43.Обслуживание карт в сети других банков </t>
  </si>
  <si>
    <t>44. Получение наличных в ПВН банка по международным и локальным картам :</t>
  </si>
  <si>
    <t xml:space="preserve">45. Получение наличных денег в банкоматах по картам банков Партнеров </t>
  </si>
  <si>
    <t>46. Получение наличных денег в банкоматах Банка по международным картам банков РТ</t>
  </si>
  <si>
    <t xml:space="preserve">47. Получение наличных денег в банкоматах Банка по международным картам иностранных банков </t>
  </si>
  <si>
    <t xml:space="preserve">48. Ограничения по снятию долларов США в банкоматах и ПВН банка за 1 день </t>
  </si>
  <si>
    <r>
      <t>49. Ограничения по оплате товаров/услуг в ПТС банка за 1 день/месяц</t>
    </r>
    <r>
      <rPr>
        <sz val="10"/>
        <color indexed="8"/>
        <rFont val="Times New Roman"/>
        <family val="1"/>
      </rPr>
      <t xml:space="preserve"> </t>
    </r>
  </si>
  <si>
    <t>50.  Определение Партнера:</t>
  </si>
  <si>
    <t>51. Операции</t>
  </si>
  <si>
    <t>52. Персонализация и хранение карты и PIN-конвертов</t>
  </si>
  <si>
    <t>53. Работа с жалобами клиентов</t>
  </si>
  <si>
    <t xml:space="preserve">54. Комиссии взаимообмена </t>
  </si>
  <si>
    <t>55. Консалтинговые услуги по продвижению Партнера  в вопросах карточных программ МПС</t>
  </si>
  <si>
    <t>56.  Агентская программа банка по международным системам</t>
  </si>
  <si>
    <t>57. Операции</t>
  </si>
  <si>
    <t>58. Персонализация и хранение карты и PIN-конвертов</t>
  </si>
  <si>
    <t>59.  Комиссия ОАО «Агроинвестбанк»  по внешним эмитентским операциям карт VISA и MC Партнера</t>
  </si>
  <si>
    <t xml:space="preserve">60. Комиссия взаимообмена  </t>
  </si>
  <si>
    <t>61. Комиссия ОАО "Агроинвестбанк" по  эквайринговым операциям с использованием карт VISA и MasterCard Партнера:</t>
  </si>
  <si>
    <t xml:space="preserve">62. Претензионная работа (один запрос)                 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</si>
</sst>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____."/>
    <numFmt numFmtId="165" formatCode="#,##0&quot;р.&quot;"/>
    <numFmt numFmtId="166" formatCode="0.0%"/>
    <numFmt numFmtId="167" formatCode="#,##0.0_р_."/>
    <numFmt numFmtId="168" formatCode="_(* #,##0.00_);_(* \(#,##0.00\);_(* &quot;-&quot;??_);_(@_)"/>
    <numFmt numFmtId="169" formatCode="#,##0_р_."/>
    <numFmt numFmtId="170" formatCode="#,##0_____."/>
    <numFmt numFmtId="171" formatCode="_-[$$-409]* #,##0.00_ ;_-[$$-409]* \-#,##0.00\ ;_-[$$-409]* &quot;-&quot;??_ ;_-@_ "/>
  </numFmts>
  <fonts count="154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b/>
      <i/>
      <sz val="32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i/>
      <sz val="18"/>
      <name val="Batang"/>
      <family val="1"/>
    </font>
    <font>
      <b/>
      <i/>
      <sz val="22"/>
      <name val="Batang"/>
      <family val="1"/>
    </font>
    <font>
      <b/>
      <i/>
      <sz val="20"/>
      <name val="Batang"/>
      <family val="1"/>
    </font>
    <font>
      <b/>
      <sz val="20"/>
      <name val="Times New Roman"/>
      <family val="1"/>
    </font>
    <font>
      <b/>
      <sz val="9"/>
      <name val="Times New Roman"/>
      <family val="1"/>
    </font>
    <font>
      <sz val="16"/>
      <name val="Times New Roman"/>
      <family val="1"/>
    </font>
    <font>
      <u val="single"/>
      <sz val="16"/>
      <name val="Times New Roman"/>
      <family val="1"/>
    </font>
    <font>
      <b/>
      <sz val="16"/>
      <color indexed="8"/>
      <name val="Times New Roman"/>
      <family val="1"/>
    </font>
    <font>
      <sz val="20"/>
      <name val="Times New Roman"/>
      <family val="1"/>
    </font>
    <font>
      <b/>
      <u val="single"/>
      <sz val="16"/>
      <name val="Times New Roman"/>
      <family val="1"/>
    </font>
    <font>
      <sz val="16"/>
      <color indexed="8"/>
      <name val="Times New Roman"/>
      <family val="1"/>
    </font>
    <font>
      <b/>
      <i/>
      <sz val="20"/>
      <name val="Times New Roman"/>
      <family val="1"/>
    </font>
    <font>
      <b/>
      <i/>
      <u val="single"/>
      <sz val="16"/>
      <name val="Times New Roman"/>
      <family val="1"/>
    </font>
    <font>
      <b/>
      <i/>
      <sz val="16"/>
      <name val="Times New Roman"/>
      <family val="1"/>
    </font>
    <font>
      <sz val="16"/>
      <color indexed="9"/>
      <name val="Times New Roman"/>
      <family val="1"/>
    </font>
    <font>
      <b/>
      <i/>
      <sz val="19"/>
      <name val="Times New Roman"/>
      <family val="1"/>
    </font>
    <font>
      <b/>
      <i/>
      <sz val="18"/>
      <name val="Times New Roman"/>
      <family val="1"/>
    </font>
    <font>
      <b/>
      <sz val="10"/>
      <name val="Arial Cyr"/>
      <family val="2"/>
    </font>
    <font>
      <b/>
      <sz val="14"/>
      <name val="Arial Cyr"/>
      <family val="2"/>
    </font>
    <font>
      <b/>
      <sz val="16"/>
      <name val="Arial Cyr"/>
      <family val="2"/>
    </font>
    <font>
      <sz val="14"/>
      <name val="Arial Cyr"/>
      <family val="2"/>
    </font>
    <font>
      <b/>
      <sz val="12"/>
      <name val="Arial Cyr"/>
      <family val="2"/>
    </font>
    <font>
      <b/>
      <sz val="9"/>
      <name val="Arial Cyr"/>
      <family val="2"/>
    </font>
    <font>
      <b/>
      <i/>
      <u val="single"/>
      <sz val="10"/>
      <name val="Arial Cyr"/>
      <family val="2"/>
    </font>
    <font>
      <b/>
      <sz val="2"/>
      <name val="Arial Cyr"/>
      <family val="2"/>
    </font>
    <font>
      <sz val="8"/>
      <name val="Arial Cyr"/>
      <family val="0"/>
    </font>
    <font>
      <sz val="10"/>
      <name val="Arial"/>
      <family val="2"/>
    </font>
    <font>
      <i/>
      <sz val="10"/>
      <name val="Arial Cyr"/>
      <family val="2"/>
    </font>
    <font>
      <sz val="10"/>
      <color indexed="48"/>
      <name val="Arial Cyr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Arial Cyr"/>
      <family val="0"/>
    </font>
    <font>
      <sz val="8"/>
      <name val="Times New Roman Tj"/>
      <family val="1"/>
    </font>
    <font>
      <b/>
      <sz val="8"/>
      <name val="Times New Roman Tj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14"/>
      <name val="Arial Cyr"/>
      <family val="0"/>
    </font>
    <font>
      <i/>
      <sz val="12"/>
      <name val="Arial Cyr"/>
      <family val="0"/>
    </font>
    <font>
      <b/>
      <i/>
      <sz val="12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b/>
      <sz val="10"/>
      <name val="Times New Roman TAJIK"/>
      <family val="1"/>
    </font>
    <font>
      <sz val="10"/>
      <name val="Times New Roman TAJIK"/>
      <family val="1"/>
    </font>
    <font>
      <b/>
      <sz val="16"/>
      <name val="Times New Roman TAJIK"/>
      <family val="1"/>
    </font>
    <font>
      <b/>
      <sz val="12"/>
      <name val="Times New Roman TAJIK"/>
      <family val="1"/>
    </font>
    <font>
      <sz val="12"/>
      <name val="Times New Roman"/>
      <family val="1"/>
    </font>
    <font>
      <b/>
      <i/>
      <u val="single"/>
      <sz val="10"/>
      <name val="Times New Roman"/>
      <family val="1"/>
    </font>
    <font>
      <sz val="12"/>
      <name val="Times New Roman TAJIK"/>
      <family val="1"/>
    </font>
    <font>
      <b/>
      <i/>
      <u val="single"/>
      <sz val="12"/>
      <name val="Times New Roman TAJIK"/>
      <family val="1"/>
    </font>
    <font>
      <sz val="12"/>
      <color indexed="8"/>
      <name val="Times New Roman TAJIK"/>
      <family val="1"/>
    </font>
    <font>
      <sz val="12"/>
      <name val="Times New Roman Tj"/>
      <family val="1"/>
    </font>
    <font>
      <b/>
      <sz val="12"/>
      <name val="Times New Roman Tj"/>
      <family val="1"/>
    </font>
    <font>
      <sz val="12"/>
      <name val="Arial Cyr"/>
      <family val="0"/>
    </font>
    <font>
      <sz val="12"/>
      <color indexed="8"/>
      <name val="Arial Cyr"/>
      <family val="2"/>
    </font>
    <font>
      <sz val="12"/>
      <color indexed="8"/>
      <name val="Times New Roman"/>
      <family val="1"/>
    </font>
    <font>
      <b/>
      <i/>
      <u val="single"/>
      <sz val="12"/>
      <name val="Arial Cyr"/>
      <family val="2"/>
    </font>
    <font>
      <b/>
      <i/>
      <u val="single"/>
      <sz val="12"/>
      <name val="Times New Roman"/>
      <family val="1"/>
    </font>
    <font>
      <sz val="12"/>
      <color indexed="8"/>
      <name val="Times New Roman Tj"/>
      <family val="1"/>
    </font>
    <font>
      <sz val="12"/>
      <color indexed="8"/>
      <name val="Times New Roman Taj"/>
      <family val="1"/>
    </font>
    <font>
      <sz val="12"/>
      <color indexed="10"/>
      <name val="Times New Roman TAJIK"/>
      <family val="1"/>
    </font>
    <font>
      <sz val="12"/>
      <color indexed="8"/>
      <name val="Tahoma"/>
      <family val="2"/>
    </font>
    <font>
      <sz val="12"/>
      <color indexed="8"/>
      <name val="Terminal"/>
      <family val="3"/>
    </font>
    <font>
      <sz val="12"/>
      <name val="Times New Roman Taj"/>
      <family val="1"/>
    </font>
    <font>
      <sz val="10"/>
      <name val="Times New Roman Taj"/>
      <family val="1"/>
    </font>
    <font>
      <i/>
      <sz val="12"/>
      <name val="Times New Roman"/>
      <family val="1"/>
    </font>
    <font>
      <sz val="7"/>
      <name val="Times New Roman"/>
      <family val="1"/>
    </font>
    <font>
      <b/>
      <sz val="12"/>
      <color indexed="8"/>
      <name val="Times New Roman TAJIK"/>
      <family val="1"/>
    </font>
    <font>
      <b/>
      <i/>
      <u val="single"/>
      <sz val="12"/>
      <name val="Palatino Linotype"/>
      <family val="1"/>
    </font>
    <font>
      <sz val="16"/>
      <name val="Times New Roman Taj"/>
      <family val="1"/>
    </font>
    <font>
      <sz val="16"/>
      <name val="Palatino Linotype"/>
      <family val="1"/>
    </font>
    <font>
      <sz val="16"/>
      <name val="Times New Roman Tj"/>
      <family val="1"/>
    </font>
    <font>
      <sz val="12"/>
      <name val="Palatino Linotype"/>
      <family val="1"/>
    </font>
    <font>
      <sz val="11"/>
      <name val="Times New Roman Tj"/>
      <family val="1"/>
    </font>
    <font>
      <sz val="12"/>
      <color indexed="9"/>
      <name val="Times New Roman TAJIK"/>
      <family val="1"/>
    </font>
    <font>
      <sz val="12"/>
      <color indexed="9"/>
      <name val="Times New Roman Tj"/>
      <family val="1"/>
    </font>
    <font>
      <sz val="11"/>
      <name val="Times New Roman TAJIK"/>
      <family val="1"/>
    </font>
    <font>
      <sz val="10"/>
      <color indexed="8"/>
      <name val="Times New Roman"/>
      <family val="1"/>
    </font>
    <font>
      <b/>
      <sz val="12"/>
      <name val="Palatino Linotype"/>
      <family val="1"/>
    </font>
    <font>
      <sz val="12"/>
      <color indexed="8"/>
      <name val="Palatino Linotype"/>
      <family val="1"/>
    </font>
    <font>
      <sz val="11"/>
      <name val="Palatino Linotyp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 TAJIK"/>
      <family val="1"/>
    </font>
    <font>
      <sz val="10"/>
      <color indexed="10"/>
      <name val="Arial Cyr"/>
      <family val="0"/>
    </font>
    <font>
      <b/>
      <sz val="10"/>
      <color indexed="10"/>
      <name val="Arial Cyr"/>
      <family val="2"/>
    </font>
    <font>
      <b/>
      <sz val="10"/>
      <color indexed="8"/>
      <name val="Times New Roman TAJIK"/>
      <family val="1"/>
    </font>
    <font>
      <b/>
      <sz val="10"/>
      <color indexed="8"/>
      <name val="Arial Cyr"/>
      <family val="2"/>
    </font>
    <font>
      <sz val="10"/>
      <color indexed="8"/>
      <name val="Arial Cyr"/>
      <family val="0"/>
    </font>
    <font>
      <b/>
      <sz val="12"/>
      <color indexed="10"/>
      <name val="Times New Roman TAJIK"/>
      <family val="1"/>
    </font>
    <font>
      <b/>
      <i/>
      <u val="single"/>
      <sz val="12"/>
      <color indexed="10"/>
      <name val="Times New Roman TAJIK"/>
      <family val="1"/>
    </font>
    <font>
      <sz val="10"/>
      <color indexed="10"/>
      <name val="Times New Roman TAJIK"/>
      <family val="1"/>
    </font>
    <font>
      <sz val="12"/>
      <color indexed="10"/>
      <name val="Times New Roman"/>
      <family val="1"/>
    </font>
    <font>
      <sz val="12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 TAJIK"/>
      <family val="1"/>
    </font>
    <font>
      <sz val="12"/>
      <color theme="1"/>
      <name val="Times New Roman TAJIK"/>
      <family val="1"/>
    </font>
    <font>
      <sz val="12"/>
      <color theme="1"/>
      <name val="Times New Roman"/>
      <family val="1"/>
    </font>
    <font>
      <sz val="12"/>
      <color rgb="FFFF0000"/>
      <name val="Times New Roman TAJIK"/>
      <family val="1"/>
    </font>
    <font>
      <b/>
      <sz val="10"/>
      <color rgb="FFFF0000"/>
      <name val="Times New Roman TAJIK"/>
      <family val="1"/>
    </font>
    <font>
      <sz val="10"/>
      <color rgb="FFFF0000"/>
      <name val="Arial Cyr"/>
      <family val="0"/>
    </font>
    <font>
      <b/>
      <sz val="10"/>
      <color rgb="FFFF0000"/>
      <name val="Arial Cyr"/>
      <family val="2"/>
    </font>
    <font>
      <b/>
      <sz val="10"/>
      <color theme="1"/>
      <name val="Times New Roman TAJIK"/>
      <family val="1"/>
    </font>
    <font>
      <b/>
      <sz val="10"/>
      <color theme="1"/>
      <name val="Arial Cyr"/>
      <family val="2"/>
    </font>
    <font>
      <sz val="12"/>
      <color theme="1"/>
      <name val="Times New Roman Taj"/>
      <family val="1"/>
    </font>
    <font>
      <sz val="10"/>
      <color theme="1"/>
      <name val="Arial Cyr"/>
      <family val="0"/>
    </font>
    <font>
      <b/>
      <sz val="12"/>
      <color rgb="FFFF0000"/>
      <name val="Times New Roman TAJIK"/>
      <family val="1"/>
    </font>
    <font>
      <sz val="12"/>
      <color theme="0"/>
      <name val="Times New Roman TAJIK"/>
      <family val="1"/>
    </font>
    <font>
      <b/>
      <i/>
      <u val="single"/>
      <sz val="12"/>
      <color rgb="FFFF0000"/>
      <name val="Times New Roman TAJIK"/>
      <family val="1"/>
    </font>
    <font>
      <sz val="10"/>
      <color rgb="FFFF0000"/>
      <name val="Times New Roman TAJIK"/>
      <family val="1"/>
    </font>
    <font>
      <sz val="12"/>
      <color rgb="FFFF0000"/>
      <name val="Times New Roman"/>
      <family val="1"/>
    </font>
    <font>
      <sz val="12"/>
      <color rgb="FFFF0000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hair"/>
    </border>
    <border>
      <left style="thin"/>
      <right/>
      <top/>
      <bottom style="hair"/>
    </border>
    <border>
      <left style="thin"/>
      <right style="thin"/>
      <top/>
      <bottom style="hair"/>
    </border>
    <border>
      <left/>
      <right style="thin"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 style="hair"/>
      <bottom/>
    </border>
    <border>
      <left/>
      <right style="thin"/>
      <top style="hair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hair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hair"/>
      <top/>
      <bottom/>
    </border>
    <border>
      <left/>
      <right style="hair"/>
      <top/>
      <bottom style="hair"/>
    </border>
    <border>
      <left style="hair"/>
      <right style="thin"/>
      <top/>
      <bottom style="hair"/>
    </border>
    <border>
      <left/>
      <right/>
      <top style="hair"/>
      <bottom style="hair"/>
    </border>
    <border>
      <left style="medium"/>
      <right style="medium"/>
      <top/>
      <bottom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hair"/>
      <top/>
      <bottom style="thin"/>
    </border>
    <border>
      <left style="thin"/>
      <right style="thin"/>
      <top style="hair"/>
      <bottom style="thin"/>
    </border>
    <border>
      <left/>
      <right style="hair"/>
      <top style="thin"/>
      <bottom/>
    </border>
    <border>
      <left/>
      <right style="thin"/>
      <top style="hair"/>
      <bottom style="hair"/>
    </border>
    <border>
      <left style="hair"/>
      <right style="thin"/>
      <top/>
      <bottom style="thin"/>
    </border>
    <border>
      <left/>
      <right/>
      <top/>
      <bottom style="medium"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0" fillId="2" borderId="0" applyNumberFormat="0" applyBorder="0" applyAlignment="0" applyProtection="0"/>
    <xf numFmtId="0" fontId="120" fillId="3" borderId="0" applyNumberFormat="0" applyBorder="0" applyAlignment="0" applyProtection="0"/>
    <xf numFmtId="0" fontId="120" fillId="4" borderId="0" applyNumberFormat="0" applyBorder="0" applyAlignment="0" applyProtection="0"/>
    <xf numFmtId="0" fontId="120" fillId="5" borderId="0" applyNumberFormat="0" applyBorder="0" applyAlignment="0" applyProtection="0"/>
    <xf numFmtId="0" fontId="120" fillId="6" borderId="0" applyNumberFormat="0" applyBorder="0" applyAlignment="0" applyProtection="0"/>
    <xf numFmtId="0" fontId="120" fillId="7" borderId="0" applyNumberFormat="0" applyBorder="0" applyAlignment="0" applyProtection="0"/>
    <xf numFmtId="0" fontId="120" fillId="8" borderId="0" applyNumberFormat="0" applyBorder="0" applyAlignment="0" applyProtection="0"/>
    <xf numFmtId="0" fontId="120" fillId="9" borderId="0" applyNumberFormat="0" applyBorder="0" applyAlignment="0" applyProtection="0"/>
    <xf numFmtId="0" fontId="120" fillId="10" borderId="0" applyNumberFormat="0" applyBorder="0" applyAlignment="0" applyProtection="0"/>
    <xf numFmtId="0" fontId="120" fillId="11" borderId="0" applyNumberFormat="0" applyBorder="0" applyAlignment="0" applyProtection="0"/>
    <xf numFmtId="0" fontId="120" fillId="12" borderId="0" applyNumberFormat="0" applyBorder="0" applyAlignment="0" applyProtection="0"/>
    <xf numFmtId="0" fontId="120" fillId="13" borderId="0" applyNumberFormat="0" applyBorder="0" applyAlignment="0" applyProtection="0"/>
    <xf numFmtId="0" fontId="121" fillId="14" borderId="0" applyNumberFormat="0" applyBorder="0" applyAlignment="0" applyProtection="0"/>
    <xf numFmtId="0" fontId="121" fillId="15" borderId="0" applyNumberFormat="0" applyBorder="0" applyAlignment="0" applyProtection="0"/>
    <xf numFmtId="0" fontId="121" fillId="16" borderId="0" applyNumberFormat="0" applyBorder="0" applyAlignment="0" applyProtection="0"/>
    <xf numFmtId="0" fontId="121" fillId="17" borderId="0" applyNumberFormat="0" applyBorder="0" applyAlignment="0" applyProtection="0"/>
    <xf numFmtId="0" fontId="121" fillId="18" borderId="0" applyNumberFormat="0" applyBorder="0" applyAlignment="0" applyProtection="0"/>
    <xf numFmtId="0" fontId="121" fillId="19" borderId="0" applyNumberFormat="0" applyBorder="0" applyAlignment="0" applyProtection="0"/>
    <xf numFmtId="0" fontId="35" fillId="0" borderId="0">
      <alignment/>
      <protection/>
    </xf>
    <xf numFmtId="0" fontId="121" fillId="20" borderId="0" applyNumberFormat="0" applyBorder="0" applyAlignment="0" applyProtection="0"/>
    <xf numFmtId="0" fontId="121" fillId="21" borderId="0" applyNumberFormat="0" applyBorder="0" applyAlignment="0" applyProtection="0"/>
    <xf numFmtId="0" fontId="121" fillId="22" borderId="0" applyNumberFormat="0" applyBorder="0" applyAlignment="0" applyProtection="0"/>
    <xf numFmtId="0" fontId="121" fillId="23" borderId="0" applyNumberFormat="0" applyBorder="0" applyAlignment="0" applyProtection="0"/>
    <xf numFmtId="0" fontId="121" fillId="24" borderId="0" applyNumberFormat="0" applyBorder="0" applyAlignment="0" applyProtection="0"/>
    <xf numFmtId="0" fontId="121" fillId="25" borderId="0" applyNumberFormat="0" applyBorder="0" applyAlignment="0" applyProtection="0"/>
    <xf numFmtId="0" fontId="122" fillId="26" borderId="1" applyNumberFormat="0" applyAlignment="0" applyProtection="0"/>
    <xf numFmtId="0" fontId="123" fillId="27" borderId="2" applyNumberFormat="0" applyAlignment="0" applyProtection="0"/>
    <xf numFmtId="0" fontId="1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5" fillId="0" borderId="3" applyNumberFormat="0" applyFill="0" applyAlignment="0" applyProtection="0"/>
    <xf numFmtId="0" fontId="126" fillId="0" borderId="4" applyNumberFormat="0" applyFill="0" applyAlignment="0" applyProtection="0"/>
    <xf numFmtId="0" fontId="127" fillId="0" borderId="5" applyNumberFormat="0" applyFill="0" applyAlignment="0" applyProtection="0"/>
    <xf numFmtId="0" fontId="127" fillId="0" borderId="0" applyNumberFormat="0" applyFill="0" applyBorder="0" applyAlignment="0" applyProtection="0"/>
    <xf numFmtId="0" fontId="128" fillId="0" borderId="6" applyNumberFormat="0" applyFill="0" applyAlignment="0" applyProtection="0"/>
    <xf numFmtId="0" fontId="129" fillId="28" borderId="7" applyNumberFormat="0" applyAlignment="0" applyProtection="0"/>
    <xf numFmtId="0" fontId="130" fillId="0" borderId="0" applyNumberFormat="0" applyFill="0" applyBorder="0" applyAlignment="0" applyProtection="0"/>
    <xf numFmtId="0" fontId="131" fillId="29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132" fillId="30" borderId="0" applyNumberFormat="0" applyBorder="0" applyAlignment="0" applyProtection="0"/>
    <xf numFmtId="0" fontId="1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34" fillId="0" borderId="9" applyNumberFormat="0" applyFill="0" applyAlignment="0" applyProtection="0"/>
    <xf numFmtId="0" fontId="1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6" fillId="32" borderId="0" applyNumberFormat="0" applyBorder="0" applyAlignment="0" applyProtection="0"/>
  </cellStyleXfs>
  <cellXfs count="170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33" borderId="0" xfId="0" applyFont="1" applyFill="1" applyBorder="1" applyAlignment="1">
      <alignment horizontal="center" wrapText="1"/>
    </xf>
    <xf numFmtId="0" fontId="6" fillId="33" borderId="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top" wrapText="1"/>
    </xf>
    <xf numFmtId="0" fontId="7" fillId="33" borderId="11" xfId="0" applyFont="1" applyFill="1" applyBorder="1" applyAlignment="1">
      <alignment wrapText="1"/>
    </xf>
    <xf numFmtId="0" fontId="7" fillId="33" borderId="0" xfId="0" applyFont="1" applyFill="1" applyBorder="1" applyAlignment="1">
      <alignment wrapText="1"/>
    </xf>
    <xf numFmtId="0" fontId="9" fillId="33" borderId="0" xfId="0" applyFont="1" applyFill="1" applyBorder="1" applyAlignment="1">
      <alignment horizontal="center" wrapText="1"/>
    </xf>
    <xf numFmtId="0" fontId="9" fillId="33" borderId="0" xfId="0" applyFont="1" applyFill="1" applyBorder="1" applyAlignment="1">
      <alignment horizontal="center" vertical="top" wrapText="1"/>
    </xf>
    <xf numFmtId="0" fontId="10" fillId="33" borderId="12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/>
    </xf>
    <xf numFmtId="0" fontId="12" fillId="0" borderId="13" xfId="0" applyFont="1" applyBorder="1" applyAlignment="1">
      <alignment wrapText="1"/>
    </xf>
    <xf numFmtId="0" fontId="12" fillId="0" borderId="13" xfId="0" applyFont="1" applyBorder="1" applyAlignment="1">
      <alignment/>
    </xf>
    <xf numFmtId="0" fontId="4" fillId="0" borderId="0" xfId="0" applyFont="1" applyAlignment="1">
      <alignment wrapText="1"/>
    </xf>
    <xf numFmtId="0" fontId="12" fillId="0" borderId="13" xfId="0" applyFont="1" applyFill="1" applyBorder="1" applyAlignment="1">
      <alignment horizontal="center" wrapText="1"/>
    </xf>
    <xf numFmtId="0" fontId="13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5" fillId="33" borderId="10" xfId="0" applyFont="1" applyFill="1" applyBorder="1" applyAlignment="1">
      <alignment horizontal="justify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13" fillId="0" borderId="15" xfId="0" applyFont="1" applyBorder="1" applyAlignment="1">
      <alignment/>
    </xf>
    <xf numFmtId="0" fontId="5" fillId="0" borderId="10" xfId="0" applyFont="1" applyFill="1" applyBorder="1" applyAlignment="1">
      <alignment horizontal="left" vertical="center" wrapText="1" inden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2" fontId="5" fillId="0" borderId="16" xfId="0" applyNumberFormat="1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10" xfId="0" applyFont="1" applyFill="1" applyBorder="1" applyAlignment="1">
      <alignment horizontal="left" wrapText="1" indent="1"/>
    </xf>
    <xf numFmtId="2" fontId="5" fillId="0" borderId="16" xfId="0" applyNumberFormat="1" applyFont="1" applyBorder="1" applyAlignment="1">
      <alignment horizontal="left" wrapText="1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left" wrapText="1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/>
    </xf>
    <xf numFmtId="0" fontId="14" fillId="33" borderId="17" xfId="0" applyFont="1" applyFill="1" applyBorder="1" applyAlignment="1">
      <alignment horizontal="left" vertical="center" wrapText="1" inden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vertical="top" wrapText="1"/>
    </xf>
    <xf numFmtId="0" fontId="5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wrapText="1"/>
    </xf>
    <xf numFmtId="0" fontId="13" fillId="0" borderId="18" xfId="0" applyFont="1" applyBorder="1" applyAlignment="1">
      <alignment/>
    </xf>
    <xf numFmtId="0" fontId="5" fillId="0" borderId="20" xfId="0" applyFont="1" applyFill="1" applyBorder="1" applyAlignment="1">
      <alignment horizontal="justify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/>
    </xf>
    <xf numFmtId="0" fontId="5" fillId="0" borderId="10" xfId="0" applyFont="1" applyFill="1" applyBorder="1" applyAlignment="1">
      <alignment horizontal="justify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wrapText="1"/>
    </xf>
    <xf numFmtId="0" fontId="5" fillId="33" borderId="23" xfId="0" applyFont="1" applyFill="1" applyBorder="1" applyAlignment="1">
      <alignment horizontal="justify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wrapText="1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wrapText="1"/>
    </xf>
    <xf numFmtId="0" fontId="5" fillId="33" borderId="24" xfId="0" applyFont="1" applyFill="1" applyBorder="1" applyAlignment="1">
      <alignment horizontal="justify" vertical="center" wrapText="1"/>
    </xf>
    <xf numFmtId="0" fontId="14" fillId="33" borderId="25" xfId="0" applyFont="1" applyFill="1" applyBorder="1" applyAlignment="1">
      <alignment wrapText="1"/>
    </xf>
    <xf numFmtId="0" fontId="14" fillId="33" borderId="26" xfId="0" applyFont="1" applyFill="1" applyBorder="1" applyAlignment="1">
      <alignment wrapText="1"/>
    </xf>
    <xf numFmtId="0" fontId="5" fillId="0" borderId="15" xfId="0" applyFont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left" vertical="center" wrapText="1" inden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vertical="top" wrapText="1"/>
    </xf>
    <xf numFmtId="0" fontId="13" fillId="0" borderId="16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20" xfId="0" applyFont="1" applyFill="1" applyBorder="1" applyAlignment="1">
      <alignment horizontal="left" vertical="center" wrapText="1" inden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/>
    </xf>
    <xf numFmtId="0" fontId="5" fillId="0" borderId="2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3" fillId="0" borderId="16" xfId="0" applyFont="1" applyBorder="1" applyAlignment="1">
      <alignment/>
    </xf>
    <xf numFmtId="0" fontId="5" fillId="33" borderId="1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 indent="1"/>
    </xf>
    <xf numFmtId="0" fontId="5" fillId="33" borderId="19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wrapText="1"/>
    </xf>
    <xf numFmtId="0" fontId="14" fillId="33" borderId="0" xfId="0" applyFont="1" applyFill="1" applyBorder="1" applyAlignment="1">
      <alignment wrapText="1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wrapText="1"/>
    </xf>
    <xf numFmtId="0" fontId="14" fillId="0" borderId="28" xfId="0" applyFont="1" applyFill="1" applyBorder="1" applyAlignment="1">
      <alignment wrapText="1"/>
    </xf>
    <xf numFmtId="0" fontId="5" fillId="0" borderId="18" xfId="0" applyFont="1" applyBorder="1" applyAlignment="1">
      <alignment horizontal="center" vertical="center"/>
    </xf>
    <xf numFmtId="0" fontId="5" fillId="33" borderId="29" xfId="0" applyFont="1" applyFill="1" applyBorder="1" applyAlignment="1">
      <alignment horizontal="justify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wrapText="1"/>
    </xf>
    <xf numFmtId="0" fontId="5" fillId="0" borderId="15" xfId="0" applyFont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10" fontId="5" fillId="0" borderId="16" xfId="0" applyNumberFormat="1" applyFont="1" applyFill="1" applyBorder="1" applyAlignment="1">
      <alignment horizontal="center" vertical="center" wrapText="1"/>
    </xf>
    <xf numFmtId="10" fontId="5" fillId="0" borderId="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 indent="1"/>
    </xf>
    <xf numFmtId="0" fontId="16" fillId="0" borderId="17" xfId="0" applyFont="1" applyFill="1" applyBorder="1" applyAlignment="1">
      <alignment horizontal="left" vertical="center" wrapText="1" indent="1"/>
    </xf>
    <xf numFmtId="0" fontId="5" fillId="33" borderId="31" xfId="0" applyFont="1" applyFill="1" applyBorder="1" applyAlignment="1">
      <alignment horizontal="justify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wrapText="1"/>
    </xf>
    <xf numFmtId="0" fontId="12" fillId="33" borderId="30" xfId="0" applyFont="1" applyFill="1" applyBorder="1" applyAlignment="1">
      <alignment horizontal="center" wrapText="1"/>
    </xf>
    <xf numFmtId="0" fontId="5" fillId="0" borderId="30" xfId="0" applyFont="1" applyBorder="1" applyAlignment="1">
      <alignment/>
    </xf>
    <xf numFmtId="0" fontId="5" fillId="0" borderId="3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0" fontId="5" fillId="0" borderId="16" xfId="0" applyFont="1" applyFill="1" applyBorder="1" applyAlignment="1">
      <alignment horizontal="left" vertical="center" wrapText="1" indent="1"/>
    </xf>
    <xf numFmtId="0" fontId="5" fillId="33" borderId="0" xfId="0" applyFont="1" applyFill="1" applyBorder="1" applyAlignment="1">
      <alignment horizontal="left" vertical="center" wrapText="1" indent="1"/>
    </xf>
    <xf numFmtId="0" fontId="5" fillId="0" borderId="14" xfId="0" applyFont="1" applyFill="1" applyBorder="1" applyAlignment="1">
      <alignment horizontal="left" vertical="center" wrapText="1" inden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164" fontId="14" fillId="33" borderId="16" xfId="54" applyNumberFormat="1" applyFont="1" applyFill="1" applyBorder="1" applyAlignment="1">
      <alignment horizontal="right"/>
      <protection/>
    </xf>
    <xf numFmtId="0" fontId="5" fillId="33" borderId="10" xfId="0" applyFont="1" applyFill="1" applyBorder="1" applyAlignment="1">
      <alignment horizontal="left" vertical="center" wrapText="1" indent="1"/>
    </xf>
    <xf numFmtId="0" fontId="5" fillId="33" borderId="16" xfId="0" applyFont="1" applyFill="1" applyBorder="1" applyAlignment="1">
      <alignment horizontal="center" wrapText="1"/>
    </xf>
    <xf numFmtId="164" fontId="14" fillId="33" borderId="16" xfId="54" applyNumberFormat="1" applyFont="1" applyFill="1" applyBorder="1" applyAlignment="1">
      <alignment horizontal="center" vertical="top" wrapText="1"/>
      <protection/>
    </xf>
    <xf numFmtId="0" fontId="14" fillId="0" borderId="10" xfId="0" applyFont="1" applyFill="1" applyBorder="1" applyAlignment="1">
      <alignment horizontal="left" vertical="center" wrapText="1" indent="1"/>
    </xf>
    <xf numFmtId="0" fontId="5" fillId="0" borderId="16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left" vertical="top" wrapText="1" indent="1"/>
    </xf>
    <xf numFmtId="0" fontId="5" fillId="0" borderId="16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left" wrapText="1" indent="1"/>
    </xf>
    <xf numFmtId="0" fontId="14" fillId="33" borderId="18" xfId="0" applyFont="1" applyFill="1" applyBorder="1" applyAlignment="1">
      <alignment horizontal="center" vertical="top" wrapText="1"/>
    </xf>
    <xf numFmtId="0" fontId="14" fillId="33" borderId="14" xfId="0" applyFont="1" applyFill="1" applyBorder="1" applyAlignment="1">
      <alignment horizontal="left" vertical="top" wrapText="1" indent="1"/>
    </xf>
    <xf numFmtId="0" fontId="5" fillId="0" borderId="17" xfId="0" applyFont="1" applyFill="1" applyBorder="1" applyAlignment="1">
      <alignment horizontal="justify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wrapText="1"/>
    </xf>
    <xf numFmtId="0" fontId="5" fillId="33" borderId="15" xfId="0" applyFont="1" applyFill="1" applyBorder="1" applyAlignment="1">
      <alignment wrapText="1"/>
    </xf>
    <xf numFmtId="0" fontId="5" fillId="0" borderId="15" xfId="0" applyFont="1" applyBorder="1" applyAlignment="1">
      <alignment wrapText="1"/>
    </xf>
    <xf numFmtId="0" fontId="13" fillId="0" borderId="15" xfId="0" applyFont="1" applyBorder="1" applyAlignment="1">
      <alignment wrapText="1"/>
    </xf>
    <xf numFmtId="0" fontId="5" fillId="0" borderId="16" xfId="0" applyFont="1" applyBorder="1" applyAlignment="1">
      <alignment vertical="center"/>
    </xf>
    <xf numFmtId="0" fontId="5" fillId="0" borderId="19" xfId="0" applyFont="1" applyFill="1" applyBorder="1" applyAlignment="1">
      <alignment horizontal="center" wrapText="1"/>
    </xf>
    <xf numFmtId="0" fontId="5" fillId="0" borderId="18" xfId="0" applyFont="1" applyBorder="1" applyAlignment="1">
      <alignment vertical="center"/>
    </xf>
    <xf numFmtId="0" fontId="5" fillId="33" borderId="23" xfId="0" applyFont="1" applyFill="1" applyBorder="1" applyAlignment="1">
      <alignment horizontal="justify" vertical="top" wrapText="1"/>
    </xf>
    <xf numFmtId="165" fontId="14" fillId="33" borderId="15" xfId="0" applyNumberFormat="1" applyFont="1" applyFill="1" applyBorder="1" applyAlignment="1">
      <alignment horizontal="center" vertical="center" wrapText="1"/>
    </xf>
    <xf numFmtId="0" fontId="14" fillId="33" borderId="16" xfId="54" applyFont="1" applyFill="1" applyBorder="1" applyAlignment="1">
      <alignment wrapText="1"/>
      <protection/>
    </xf>
    <xf numFmtId="165" fontId="14" fillId="33" borderId="16" xfId="0" applyNumberFormat="1" applyFont="1" applyFill="1" applyBorder="1" applyAlignment="1">
      <alignment horizontal="center" vertical="center" wrapText="1"/>
    </xf>
    <xf numFmtId="165" fontId="14" fillId="33" borderId="14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justify" vertical="center" wrapText="1"/>
    </xf>
    <xf numFmtId="165" fontId="5" fillId="33" borderId="16" xfId="0" applyNumberFormat="1" applyFont="1" applyFill="1" applyBorder="1" applyAlignment="1">
      <alignment horizontal="center" vertical="center" wrapText="1"/>
    </xf>
    <xf numFmtId="165" fontId="5" fillId="33" borderId="14" xfId="0" applyNumberFormat="1" applyFont="1" applyFill="1" applyBorder="1" applyAlignment="1">
      <alignment horizontal="center" vertical="center" wrapText="1"/>
    </xf>
    <xf numFmtId="0" fontId="14" fillId="33" borderId="15" xfId="54" applyFont="1" applyFill="1" applyBorder="1" applyAlignment="1">
      <alignment horizontal="left" wrapText="1"/>
      <protection/>
    </xf>
    <xf numFmtId="9" fontId="5" fillId="0" borderId="13" xfId="0" applyNumberFormat="1" applyFont="1" applyBorder="1" applyAlignment="1">
      <alignment horizontal="center" vertical="center"/>
    </xf>
    <xf numFmtId="0" fontId="17" fillId="33" borderId="30" xfId="0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33" borderId="26" xfId="0" applyFont="1" applyFill="1" applyBorder="1" applyAlignment="1">
      <alignment horizontal="left" vertical="center" wrapText="1" inden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left" vertical="center" wrapText="1" indent="1"/>
    </xf>
    <xf numFmtId="0" fontId="5" fillId="0" borderId="26" xfId="0" applyFont="1" applyFill="1" applyBorder="1" applyAlignment="1">
      <alignment horizontal="left" vertical="center" wrapText="1" indent="1"/>
    </xf>
    <xf numFmtId="0" fontId="5" fillId="33" borderId="15" xfId="0" applyFont="1" applyFill="1" applyBorder="1" applyAlignment="1">
      <alignment horizontal="left" vertical="center" wrapText="1" indent="1"/>
    </xf>
    <xf numFmtId="0" fontId="5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left" vertical="center" wrapText="1" indent="1"/>
    </xf>
    <xf numFmtId="0" fontId="5" fillId="33" borderId="13" xfId="0" applyFont="1" applyFill="1" applyBorder="1" applyAlignment="1">
      <alignment horizontal="left" vertical="center" wrapText="1" indent="1"/>
    </xf>
    <xf numFmtId="0" fontId="5" fillId="33" borderId="16" xfId="0" applyFont="1" applyFill="1" applyBorder="1" applyAlignment="1">
      <alignment wrapText="1"/>
    </xf>
    <xf numFmtId="0" fontId="18" fillId="33" borderId="26" xfId="0" applyFont="1" applyFill="1" applyBorder="1" applyAlignment="1">
      <alignment horizontal="left" vertical="center" wrapText="1" indent="1"/>
    </xf>
    <xf numFmtId="0" fontId="4" fillId="0" borderId="16" xfId="0" applyFont="1" applyBorder="1" applyAlignment="1">
      <alignment wrapText="1"/>
    </xf>
    <xf numFmtId="0" fontId="5" fillId="0" borderId="16" xfId="0" applyFont="1" applyFill="1" applyBorder="1" applyAlignment="1">
      <alignment horizontal="left" vertical="center" wrapText="1" indent="1"/>
    </xf>
    <xf numFmtId="0" fontId="5" fillId="33" borderId="14" xfId="0" applyFont="1" applyFill="1" applyBorder="1" applyAlignment="1">
      <alignment horizontal="left" vertical="center" wrapText="1" indent="1"/>
    </xf>
    <xf numFmtId="0" fontId="18" fillId="33" borderId="14" xfId="0" applyFont="1" applyFill="1" applyBorder="1" applyAlignment="1">
      <alignment horizontal="left" vertical="center" wrapText="1" indent="1"/>
    </xf>
    <xf numFmtId="0" fontId="18" fillId="33" borderId="14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left" vertical="center" wrapText="1" indent="1"/>
    </xf>
    <xf numFmtId="0" fontId="5" fillId="33" borderId="27" xfId="0" applyFont="1" applyFill="1" applyBorder="1" applyAlignment="1">
      <alignment horizontal="justify" vertical="center" wrapText="1"/>
    </xf>
    <xf numFmtId="10" fontId="5" fillId="0" borderId="13" xfId="0" applyNumberFormat="1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/>
    </xf>
    <xf numFmtId="0" fontId="16" fillId="0" borderId="18" xfId="0" applyFont="1" applyBorder="1" applyAlignment="1">
      <alignment horizontal="center" vertical="center" wrapText="1"/>
    </xf>
    <xf numFmtId="0" fontId="12" fillId="33" borderId="28" xfId="0" applyFont="1" applyFill="1" applyBorder="1" applyAlignment="1">
      <alignment horizontal="center" wrapText="1"/>
    </xf>
    <xf numFmtId="0" fontId="5" fillId="33" borderId="23" xfId="0" applyFont="1" applyFill="1" applyBorder="1" applyAlignment="1">
      <alignment horizontal="justify" vertical="center"/>
    </xf>
    <xf numFmtId="0" fontId="5" fillId="0" borderId="26" xfId="0" applyFont="1" applyBorder="1" applyAlignment="1">
      <alignment/>
    </xf>
    <xf numFmtId="0" fontId="5" fillId="33" borderId="17" xfId="0" applyFont="1" applyFill="1" applyBorder="1" applyAlignment="1">
      <alignment horizontal="left" vertical="center" wrapText="1" indent="1"/>
    </xf>
    <xf numFmtId="0" fontId="5" fillId="33" borderId="1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left" vertical="center" wrapText="1" indent="1"/>
    </xf>
    <xf numFmtId="0" fontId="5" fillId="33" borderId="24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2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31" xfId="0" applyFont="1" applyFill="1" applyBorder="1" applyAlignment="1">
      <alignment horizontal="justify" vertical="center"/>
    </xf>
    <xf numFmtId="0" fontId="5" fillId="0" borderId="22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/>
    </xf>
    <xf numFmtId="0" fontId="5" fillId="0" borderId="3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4" fillId="0" borderId="17" xfId="0" applyFont="1" applyFill="1" applyBorder="1" applyAlignment="1">
      <alignment horizontal="justify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wrapText="1"/>
    </xf>
    <xf numFmtId="0" fontId="5" fillId="0" borderId="17" xfId="0" applyFont="1" applyFill="1" applyBorder="1" applyAlignment="1">
      <alignment horizontal="justify" vertical="center"/>
    </xf>
    <xf numFmtId="0" fontId="5" fillId="0" borderId="10" xfId="0" applyFont="1" applyFill="1" applyBorder="1" applyAlignment="1">
      <alignment horizontal="justify" vertical="center"/>
    </xf>
    <xf numFmtId="0" fontId="5" fillId="0" borderId="14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/>
    </xf>
    <xf numFmtId="9" fontId="5" fillId="0" borderId="15" xfId="0" applyNumberFormat="1" applyFont="1" applyBorder="1" applyAlignment="1">
      <alignment horizontal="center" vertical="center"/>
    </xf>
    <xf numFmtId="10" fontId="5" fillId="0" borderId="15" xfId="0" applyNumberFormat="1" applyFont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justify" vertical="center" wrapText="1"/>
    </xf>
    <xf numFmtId="0" fontId="2" fillId="0" borderId="19" xfId="0" applyFont="1" applyFill="1" applyBorder="1" applyAlignment="1">
      <alignment horizontal="center" vertical="center" wrapText="1"/>
    </xf>
    <xf numFmtId="10" fontId="5" fillId="0" borderId="13" xfId="0" applyNumberFormat="1" applyFont="1" applyBorder="1" applyAlignment="1">
      <alignment wrapText="1"/>
    </xf>
    <xf numFmtId="0" fontId="5" fillId="0" borderId="31" xfId="0" applyFont="1" applyFill="1" applyBorder="1" applyAlignment="1">
      <alignment horizontal="justify" vertical="center" wrapText="1"/>
    </xf>
    <xf numFmtId="0" fontId="14" fillId="0" borderId="13" xfId="0" applyFont="1" applyBorder="1" applyAlignment="1">
      <alignment horizontal="center" vertical="center"/>
    </xf>
    <xf numFmtId="0" fontId="5" fillId="33" borderId="29" xfId="0" applyFont="1" applyFill="1" applyBorder="1" applyAlignment="1">
      <alignment horizontal="justify" vertical="top" wrapText="1"/>
    </xf>
    <xf numFmtId="0" fontId="5" fillId="33" borderId="13" xfId="0" applyFont="1" applyFill="1" applyBorder="1" applyAlignment="1">
      <alignment horizontal="center" vertical="top" wrapText="1"/>
    </xf>
    <xf numFmtId="0" fontId="5" fillId="33" borderId="31" xfId="0" applyFont="1" applyFill="1" applyBorder="1" applyAlignment="1">
      <alignment horizontal="justify" vertical="top" wrapText="1"/>
    </xf>
    <xf numFmtId="0" fontId="5" fillId="0" borderId="13" xfId="0" applyFont="1" applyFill="1" applyBorder="1" applyAlignment="1">
      <alignment horizontal="center" vertical="top" wrapText="1"/>
    </xf>
    <xf numFmtId="0" fontId="12" fillId="0" borderId="30" xfId="0" applyFont="1" applyFill="1" applyBorder="1" applyAlignment="1">
      <alignment horizontal="center" wrapText="1"/>
    </xf>
    <xf numFmtId="0" fontId="14" fillId="33" borderId="25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0" fontId="21" fillId="33" borderId="10" xfId="0" applyFont="1" applyFill="1" applyBorder="1" applyAlignment="1">
      <alignment horizontal="left" vertical="center" wrapText="1" indent="1"/>
    </xf>
    <xf numFmtId="0" fontId="14" fillId="33" borderId="16" xfId="54" applyFont="1" applyFill="1" applyBorder="1" applyAlignment="1">
      <alignment horizontal="left" vertical="center" wrapText="1"/>
      <protection/>
    </xf>
    <xf numFmtId="0" fontId="14" fillId="0" borderId="16" xfId="0" applyFont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/>
    </xf>
    <xf numFmtId="0" fontId="21" fillId="0" borderId="23" xfId="0" applyFont="1" applyFill="1" applyBorder="1" applyAlignment="1">
      <alignment horizontal="left" vertical="center" indent="1"/>
    </xf>
    <xf numFmtId="0" fontId="5" fillId="0" borderId="15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wrapText="1"/>
    </xf>
    <xf numFmtId="0" fontId="14" fillId="33" borderId="10" xfId="0" applyFont="1" applyFill="1" applyBorder="1" applyAlignment="1">
      <alignment horizontal="left" vertical="center" wrapText="1" indent="1"/>
    </xf>
    <xf numFmtId="0" fontId="14" fillId="33" borderId="16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wrapText="1"/>
    </xf>
    <xf numFmtId="0" fontId="8" fillId="33" borderId="0" xfId="0" applyFont="1" applyFill="1" applyBorder="1" applyAlignment="1">
      <alignment horizontal="center" wrapText="1"/>
    </xf>
    <xf numFmtId="0" fontId="8" fillId="33" borderId="16" xfId="0" applyFont="1" applyFill="1" applyBorder="1" applyAlignment="1">
      <alignment horizontal="center" wrapText="1"/>
    </xf>
    <xf numFmtId="0" fontId="14" fillId="0" borderId="17" xfId="0" applyFont="1" applyFill="1" applyBorder="1" applyAlignment="1">
      <alignment horizontal="left" vertical="center" wrapText="1" indent="1"/>
    </xf>
    <xf numFmtId="49" fontId="5" fillId="33" borderId="10" xfId="0" applyNumberFormat="1" applyFont="1" applyFill="1" applyBorder="1" applyAlignment="1">
      <alignment horizontal="justify" vertical="center" wrapText="1"/>
    </xf>
    <xf numFmtId="0" fontId="23" fillId="0" borderId="16" xfId="0" applyFont="1" applyFill="1" applyBorder="1" applyAlignment="1">
      <alignment horizontal="center" wrapText="1"/>
    </xf>
    <xf numFmtId="0" fontId="23" fillId="33" borderId="16" xfId="0" applyFont="1" applyFill="1" applyBorder="1" applyAlignment="1">
      <alignment horizontal="left" vertical="top" wrapText="1" indent="1"/>
    </xf>
    <xf numFmtId="0" fontId="5" fillId="0" borderId="1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 wrapText="1" indent="1"/>
    </xf>
    <xf numFmtId="0" fontId="23" fillId="0" borderId="16" xfId="0" applyFont="1" applyFill="1" applyBorder="1" applyAlignment="1">
      <alignment horizontal="left" vertical="top" wrapText="1" indent="1"/>
    </xf>
    <xf numFmtId="164" fontId="5" fillId="33" borderId="16" xfId="54" applyNumberFormat="1" applyFont="1" applyFill="1" applyBorder="1" applyAlignment="1">
      <alignment horizontal="center" vertical="center"/>
      <protection/>
    </xf>
    <xf numFmtId="0" fontId="14" fillId="0" borderId="10" xfId="0" applyFont="1" applyFill="1" applyBorder="1" applyAlignment="1">
      <alignment horizontal="justify" vertical="center" wrapText="1"/>
    </xf>
    <xf numFmtId="0" fontId="13" fillId="0" borderId="16" xfId="0" applyFont="1" applyBorder="1" applyAlignment="1">
      <alignment wrapText="1"/>
    </xf>
    <xf numFmtId="0" fontId="14" fillId="33" borderId="17" xfId="0" applyFont="1" applyFill="1" applyBorder="1" applyAlignment="1">
      <alignment horizontal="justify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14" fillId="0" borderId="0" xfId="0" applyFont="1" applyAlignment="1">
      <alignment horizontal="center" vertical="center"/>
    </xf>
    <xf numFmtId="0" fontId="12" fillId="33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right" wrapText="1"/>
    </xf>
    <xf numFmtId="0" fontId="20" fillId="33" borderId="28" xfId="0" applyFont="1" applyFill="1" applyBorder="1" applyAlignment="1">
      <alignment horizontal="center" vertical="top"/>
    </xf>
    <xf numFmtId="0" fontId="5" fillId="0" borderId="28" xfId="0" applyFont="1" applyBorder="1" applyAlignment="1">
      <alignment/>
    </xf>
    <xf numFmtId="0" fontId="5" fillId="0" borderId="30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justify" vertical="center" wrapText="1"/>
    </xf>
    <xf numFmtId="0" fontId="5" fillId="33" borderId="15" xfId="0" applyFont="1" applyFill="1" applyBorder="1" applyAlignment="1">
      <alignment horizontal="center"/>
    </xf>
    <xf numFmtId="0" fontId="5" fillId="33" borderId="15" xfId="0" applyFont="1" applyFill="1" applyBorder="1" applyAlignment="1">
      <alignment/>
    </xf>
    <xf numFmtId="0" fontId="5" fillId="33" borderId="25" xfId="0" applyFont="1" applyFill="1" applyBorder="1" applyAlignment="1">
      <alignment/>
    </xf>
    <xf numFmtId="0" fontId="18" fillId="33" borderId="10" xfId="0" applyFont="1" applyFill="1" applyBorder="1" applyAlignment="1">
      <alignment horizontal="justify" vertical="center" wrapText="1"/>
    </xf>
    <xf numFmtId="0" fontId="5" fillId="33" borderId="14" xfId="0" applyFont="1" applyFill="1" applyBorder="1" applyAlignment="1">
      <alignment wrapText="1"/>
    </xf>
    <xf numFmtId="0" fontId="14" fillId="0" borderId="18" xfId="0" applyFont="1" applyBorder="1" applyAlignment="1">
      <alignment horizontal="center" vertical="center" wrapText="1"/>
    </xf>
    <xf numFmtId="0" fontId="18" fillId="33" borderId="26" xfId="0" applyFont="1" applyFill="1" applyBorder="1" applyAlignment="1">
      <alignment horizontal="justify" vertical="center" wrapText="1"/>
    </xf>
    <xf numFmtId="0" fontId="5" fillId="33" borderId="25" xfId="0" applyFont="1" applyFill="1" applyBorder="1" applyAlignment="1">
      <alignment wrapText="1"/>
    </xf>
    <xf numFmtId="0" fontId="20" fillId="33" borderId="32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justify" vertical="center" wrapText="1"/>
    </xf>
    <xf numFmtId="0" fontId="5" fillId="33" borderId="15" xfId="0" applyFont="1" applyFill="1" applyBorder="1" applyAlignment="1">
      <alignment horizontal="center" wrapText="1"/>
    </xf>
    <xf numFmtId="0" fontId="5" fillId="33" borderId="25" xfId="0" applyFont="1" applyFill="1" applyBorder="1" applyAlignment="1">
      <alignment horizontal="center" wrapText="1"/>
    </xf>
    <xf numFmtId="0" fontId="20" fillId="33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4" fillId="33" borderId="25" xfId="0" applyFont="1" applyFill="1" applyBorder="1" applyAlignment="1">
      <alignment horizont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4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33" xfId="0" applyFont="1" applyFill="1" applyBorder="1" applyAlignment="1">
      <alignment horizontal="justify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 indent="1"/>
    </xf>
    <xf numFmtId="166" fontId="5" fillId="0" borderId="16" xfId="0" applyNumberFormat="1" applyFont="1" applyFill="1" applyBorder="1" applyAlignment="1">
      <alignment horizontal="center" vertical="center" wrapText="1"/>
    </xf>
    <xf numFmtId="166" fontId="5" fillId="0" borderId="16" xfId="0" applyNumberFormat="1" applyFont="1" applyFill="1" applyBorder="1" applyAlignment="1">
      <alignment horizontal="left" vertical="center" wrapText="1" indent="1"/>
    </xf>
    <xf numFmtId="166" fontId="5" fillId="0" borderId="0" xfId="0" applyNumberFormat="1" applyFont="1" applyFill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5" fillId="0" borderId="17" xfId="0" applyFont="1" applyBorder="1" applyAlignment="1">
      <alignment horizontal="left" vertical="center" wrapText="1" indent="1"/>
    </xf>
    <xf numFmtId="9" fontId="5" fillId="0" borderId="13" xfId="0" applyNumberFormat="1" applyFont="1" applyFill="1" applyBorder="1" applyAlignment="1">
      <alignment horizontal="center" vertical="center" wrapText="1"/>
    </xf>
    <xf numFmtId="9" fontId="5" fillId="0" borderId="22" xfId="0" applyNumberFormat="1" applyFont="1" applyFill="1" applyBorder="1" applyAlignment="1">
      <alignment horizontal="center" vertical="center" wrapText="1"/>
    </xf>
    <xf numFmtId="0" fontId="20" fillId="33" borderId="25" xfId="0" applyFont="1" applyFill="1" applyBorder="1" applyAlignment="1">
      <alignment horizontal="center" wrapText="1"/>
    </xf>
    <xf numFmtId="0" fontId="20" fillId="33" borderId="0" xfId="0" applyFont="1" applyFill="1" applyBorder="1" applyAlignment="1">
      <alignment horizontal="center" vertical="top" wrapText="1"/>
    </xf>
    <xf numFmtId="0" fontId="22" fillId="33" borderId="10" xfId="0" applyFont="1" applyFill="1" applyBorder="1" applyAlignment="1">
      <alignment horizontal="right" vertical="top" wrapText="1"/>
    </xf>
    <xf numFmtId="0" fontId="8" fillId="33" borderId="28" xfId="0" applyFont="1" applyFill="1" applyBorder="1" applyAlignment="1">
      <alignment horizontal="right" vertical="top" wrapText="1"/>
    </xf>
    <xf numFmtId="9" fontId="5" fillId="0" borderId="16" xfId="0" applyNumberFormat="1" applyFont="1" applyFill="1" applyBorder="1" applyAlignment="1">
      <alignment horizontal="center" vertical="center" wrapText="1"/>
    </xf>
    <xf numFmtId="9" fontId="5" fillId="0" borderId="14" xfId="0" applyNumberFormat="1" applyFont="1" applyFill="1" applyBorder="1" applyAlignment="1">
      <alignment horizontal="center" vertical="center" wrapText="1"/>
    </xf>
    <xf numFmtId="9" fontId="5" fillId="0" borderId="15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5" fillId="0" borderId="25" xfId="0" applyFont="1" applyBorder="1" applyAlignment="1">
      <alignment/>
    </xf>
    <xf numFmtId="0" fontId="22" fillId="33" borderId="17" xfId="0" applyFont="1" applyFill="1" applyBorder="1" applyAlignment="1">
      <alignment horizontal="center" wrapText="1"/>
    </xf>
    <xf numFmtId="0" fontId="8" fillId="0" borderId="28" xfId="0" applyFont="1" applyBorder="1" applyAlignment="1">
      <alignment horizontal="right" wrapText="1"/>
    </xf>
    <xf numFmtId="0" fontId="5" fillId="33" borderId="26" xfId="0" applyFont="1" applyFill="1" applyBorder="1" applyAlignment="1">
      <alignment horizontal="center" wrapText="1"/>
    </xf>
    <xf numFmtId="0" fontId="25" fillId="33" borderId="0" xfId="0" applyFont="1" applyFill="1" applyBorder="1" applyAlignment="1">
      <alignment horizontal="center" wrapText="1"/>
    </xf>
    <xf numFmtId="0" fontId="22" fillId="0" borderId="17" xfId="0" applyFont="1" applyFill="1" applyBorder="1" applyAlignment="1">
      <alignment horizontal="center" wrapText="1"/>
    </xf>
    <xf numFmtId="0" fontId="8" fillId="0" borderId="28" xfId="0" applyFont="1" applyBorder="1" applyAlignment="1">
      <alignment horizontal="right" vertical="top" wrapText="1"/>
    </xf>
    <xf numFmtId="9" fontId="5" fillId="33" borderId="16" xfId="0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justify" vertical="top" wrapText="1"/>
    </xf>
    <xf numFmtId="0" fontId="7" fillId="33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center" vertical="top" wrapText="1"/>
    </xf>
    <xf numFmtId="0" fontId="5" fillId="0" borderId="31" xfId="0" applyNumberFormat="1" applyFont="1" applyFill="1" applyBorder="1" applyAlignment="1">
      <alignment horizontal="justify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33" xfId="0" applyNumberFormat="1" applyFont="1" applyFill="1" applyBorder="1" applyAlignment="1">
      <alignment horizontal="left" vertical="center" wrapText="1" indent="1"/>
    </xf>
    <xf numFmtId="0" fontId="5" fillId="0" borderId="35" xfId="0" applyNumberFormat="1" applyFont="1" applyFill="1" applyBorder="1" applyAlignment="1">
      <alignment horizontal="center" wrapText="1"/>
    </xf>
    <xf numFmtId="10" fontId="5" fillId="0" borderId="16" xfId="0" applyNumberFormat="1" applyFont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left" vertical="center" wrapText="1" indent="1"/>
    </xf>
    <xf numFmtId="0" fontId="5" fillId="33" borderId="16" xfId="0" applyNumberFormat="1" applyFont="1" applyFill="1" applyBorder="1" applyAlignment="1">
      <alignment horizontal="center"/>
    </xf>
    <xf numFmtId="0" fontId="5" fillId="33" borderId="14" xfId="0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22" fillId="0" borderId="33" xfId="0" applyNumberFormat="1" applyFont="1" applyFill="1" applyBorder="1" applyAlignment="1">
      <alignment horizontal="left" vertical="center" wrapText="1" indent="1"/>
    </xf>
    <xf numFmtId="167" fontId="5" fillId="0" borderId="13" xfId="0" applyNumberFormat="1" applyFont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left" vertical="center" wrapText="1" indent="1"/>
    </xf>
    <xf numFmtId="0" fontId="5" fillId="0" borderId="16" xfId="0" applyNumberFormat="1" applyFont="1" applyFill="1" applyBorder="1" applyAlignment="1">
      <alignment horizontal="center" wrapText="1"/>
    </xf>
    <xf numFmtId="0" fontId="5" fillId="0" borderId="14" xfId="0" applyNumberFormat="1" applyFont="1" applyFill="1" applyBorder="1" applyAlignment="1">
      <alignment horizontal="center" wrapText="1"/>
    </xf>
    <xf numFmtId="0" fontId="5" fillId="0" borderId="16" xfId="0" applyFont="1" applyBorder="1" applyAlignment="1">
      <alignment horizontal="center"/>
    </xf>
    <xf numFmtId="0" fontId="5" fillId="0" borderId="10" xfId="0" applyNumberFormat="1" applyFont="1" applyFill="1" applyBorder="1" applyAlignment="1">
      <alignment horizontal="left" vertical="center" wrapText="1" indent="1"/>
    </xf>
    <xf numFmtId="0" fontId="5" fillId="0" borderId="16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 indent="1"/>
    </xf>
    <xf numFmtId="0" fontId="5" fillId="0" borderId="17" xfId="0" applyNumberFormat="1" applyFont="1" applyFill="1" applyBorder="1" applyAlignment="1">
      <alignment horizontal="left" vertical="center" wrapText="1" indent="1"/>
    </xf>
    <xf numFmtId="0" fontId="5" fillId="0" borderId="18" xfId="0" applyNumberFormat="1" applyFont="1" applyFill="1" applyBorder="1" applyAlignment="1">
      <alignment horizontal="center" wrapText="1"/>
    </xf>
    <xf numFmtId="0" fontId="5" fillId="0" borderId="19" xfId="0" applyNumberFormat="1" applyFont="1" applyFill="1" applyBorder="1" applyAlignment="1">
      <alignment horizontal="center" wrapText="1"/>
    </xf>
    <xf numFmtId="0" fontId="5" fillId="33" borderId="23" xfId="0" applyNumberFormat="1" applyFont="1" applyFill="1" applyBorder="1" applyAlignment="1">
      <alignment horizontal="justify" vertical="center" wrapText="1"/>
    </xf>
    <xf numFmtId="0" fontId="5" fillId="33" borderId="26" xfId="0" applyNumberFormat="1" applyFont="1" applyFill="1" applyBorder="1" applyAlignment="1">
      <alignment horizontal="center"/>
    </xf>
    <xf numFmtId="0" fontId="5" fillId="0" borderId="10" xfId="0" applyNumberFormat="1" applyFont="1" applyBorder="1" applyAlignment="1">
      <alignment horizontal="left" vertical="center" wrapText="1" indent="1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wrapText="1"/>
    </xf>
    <xf numFmtId="0" fontId="5" fillId="0" borderId="17" xfId="0" applyNumberFormat="1" applyFont="1" applyBorder="1" applyAlignment="1">
      <alignment horizontal="left" vertical="center" wrapText="1" indent="1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5" fillId="33" borderId="16" xfId="0" applyNumberFormat="1" applyFont="1" applyFill="1" applyBorder="1" applyAlignment="1">
      <alignment horizontal="center" wrapText="1"/>
    </xf>
    <xf numFmtId="0" fontId="5" fillId="33" borderId="14" xfId="0" applyNumberFormat="1" applyFont="1" applyFill="1" applyBorder="1" applyAlignment="1">
      <alignment horizontal="center" wrapText="1"/>
    </xf>
    <xf numFmtId="0" fontId="5" fillId="0" borderId="18" xfId="0" applyNumberFormat="1" applyFont="1" applyBorder="1" applyAlignment="1">
      <alignment horizontal="center" wrapText="1"/>
    </xf>
    <xf numFmtId="0" fontId="14" fillId="0" borderId="15" xfId="0" applyFont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vertical="top" wrapText="1"/>
    </xf>
    <xf numFmtId="0" fontId="5" fillId="0" borderId="0" xfId="0" applyFont="1" applyAlignment="1">
      <alignment horizontal="center"/>
    </xf>
    <xf numFmtId="0" fontId="7" fillId="33" borderId="0" xfId="0" applyNumberFormat="1" applyFont="1" applyFill="1" applyBorder="1" applyAlignment="1">
      <alignment vertical="top" wrapText="1"/>
    </xf>
    <xf numFmtId="0" fontId="25" fillId="33" borderId="0" xfId="0" applyNumberFormat="1" applyFont="1" applyFill="1" applyBorder="1" applyAlignment="1">
      <alignment horizontal="center" wrapText="1"/>
    </xf>
    <xf numFmtId="0" fontId="14" fillId="33" borderId="15" xfId="0" applyNumberFormat="1" applyFont="1" applyFill="1" applyBorder="1" applyAlignment="1">
      <alignment horizontal="left" wrapText="1" indent="1"/>
    </xf>
    <xf numFmtId="0" fontId="14" fillId="33" borderId="15" xfId="0" applyNumberFormat="1" applyFont="1" applyFill="1" applyBorder="1" applyAlignment="1">
      <alignment wrapText="1"/>
    </xf>
    <xf numFmtId="0" fontId="14" fillId="33" borderId="14" xfId="0" applyNumberFormat="1" applyFont="1" applyFill="1" applyBorder="1" applyAlignment="1">
      <alignment horizontal="left" wrapText="1" indent="1"/>
    </xf>
    <xf numFmtId="0" fontId="14" fillId="33" borderId="14" xfId="0" applyNumberFormat="1" applyFont="1" applyFill="1" applyBorder="1" applyAlignment="1">
      <alignment wrapText="1"/>
    </xf>
    <xf numFmtId="0" fontId="5" fillId="0" borderId="19" xfId="0" applyFont="1" applyBorder="1" applyAlignment="1">
      <alignment horizontal="center" vertical="center" wrapText="1"/>
    </xf>
    <xf numFmtId="0" fontId="20" fillId="33" borderId="0" xfId="0" applyNumberFormat="1" applyFont="1" applyFill="1" applyBorder="1" applyAlignment="1">
      <alignment horizontal="center" wrapText="1"/>
    </xf>
    <xf numFmtId="0" fontId="5" fillId="33" borderId="23" xfId="0" applyNumberFormat="1" applyFont="1" applyFill="1" applyBorder="1" applyAlignment="1">
      <alignment horizontal="justify" vertical="center"/>
    </xf>
    <xf numFmtId="0" fontId="5" fillId="33" borderId="15" xfId="0" applyNumberFormat="1" applyFont="1" applyFill="1" applyBorder="1" applyAlignment="1">
      <alignment horizontal="center" vertical="center"/>
    </xf>
    <xf numFmtId="0" fontId="5" fillId="33" borderId="26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left" vertical="center" indent="1"/>
    </xf>
    <xf numFmtId="0" fontId="5" fillId="33" borderId="35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left" vertical="center" indent="1"/>
    </xf>
    <xf numFmtId="0" fontId="5" fillId="33" borderId="10" xfId="0" applyNumberFormat="1" applyFont="1" applyFill="1" applyBorder="1" applyAlignment="1">
      <alignment horizontal="justify" vertical="center" wrapText="1"/>
    </xf>
    <xf numFmtId="0" fontId="22" fillId="33" borderId="25" xfId="0" applyNumberFormat="1" applyFont="1" applyFill="1" applyBorder="1" applyAlignment="1">
      <alignment horizontal="center" wrapText="1"/>
    </xf>
    <xf numFmtId="0" fontId="22" fillId="33" borderId="15" xfId="0" applyNumberFormat="1" applyFont="1" applyFill="1" applyBorder="1" applyAlignment="1">
      <alignment horizontal="center" wrapText="1"/>
    </xf>
    <xf numFmtId="0" fontId="5" fillId="33" borderId="35" xfId="0" applyNumberFormat="1" applyFont="1" applyFill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10" fontId="5" fillId="0" borderId="13" xfId="0" applyNumberFormat="1" applyFont="1" applyBorder="1" applyAlignment="1">
      <alignment horizontal="center"/>
    </xf>
    <xf numFmtId="0" fontId="5" fillId="33" borderId="26" xfId="0" applyFont="1" applyFill="1" applyBorder="1" applyAlignment="1">
      <alignment horizontal="center" vertical="center" shrinkToFit="1"/>
    </xf>
    <xf numFmtId="0" fontId="5" fillId="33" borderId="14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left" vertical="center" indent="1"/>
    </xf>
    <xf numFmtId="0" fontId="5" fillId="0" borderId="36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justify" vertical="center" wrapText="1"/>
    </xf>
    <xf numFmtId="0" fontId="19" fillId="33" borderId="14" xfId="0" applyFont="1" applyFill="1" applyBorder="1" applyAlignment="1">
      <alignment horizontal="center" wrapText="1"/>
    </xf>
    <xf numFmtId="0" fontId="16" fillId="0" borderId="19" xfId="0" applyFont="1" applyBorder="1" applyAlignment="1">
      <alignment horizontal="center" vertical="center" wrapText="1"/>
    </xf>
    <xf numFmtId="0" fontId="5" fillId="33" borderId="25" xfId="0" applyFont="1" applyFill="1" applyBorder="1" applyAlignment="1">
      <alignment vertical="center" wrapText="1"/>
    </xf>
    <xf numFmtId="0" fontId="16" fillId="0" borderId="27" xfId="0" applyFont="1" applyFill="1" applyBorder="1" applyAlignment="1">
      <alignment horizontal="left" vertical="center" wrapText="1" indent="1"/>
    </xf>
    <xf numFmtId="0" fontId="16" fillId="0" borderId="0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left" vertical="center" wrapText="1" indent="1"/>
    </xf>
    <xf numFmtId="0" fontId="16" fillId="0" borderId="28" xfId="0" applyFont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wrapText="1"/>
    </xf>
    <xf numFmtId="0" fontId="19" fillId="33" borderId="26" xfId="0" applyFont="1" applyFill="1" applyBorder="1" applyAlignment="1">
      <alignment horizontal="center" wrapText="1"/>
    </xf>
    <xf numFmtId="0" fontId="16" fillId="0" borderId="16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/>
    </xf>
    <xf numFmtId="0" fontId="16" fillId="0" borderId="16" xfId="0" applyFont="1" applyBorder="1" applyAlignment="1">
      <alignment horizontal="center" wrapText="1"/>
    </xf>
    <xf numFmtId="0" fontId="5" fillId="33" borderId="18" xfId="0" applyFont="1" applyFill="1" applyBorder="1" applyAlignment="1">
      <alignment/>
    </xf>
    <xf numFmtId="0" fontId="16" fillId="0" borderId="13" xfId="0" applyFont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wrapText="1"/>
    </xf>
    <xf numFmtId="0" fontId="14" fillId="33" borderId="26" xfId="0" applyFont="1" applyFill="1" applyBorder="1" applyAlignment="1">
      <alignment horizontal="center" wrapText="1"/>
    </xf>
    <xf numFmtId="0" fontId="4" fillId="0" borderId="15" xfId="0" applyFont="1" applyBorder="1" applyAlignment="1">
      <alignment wrapText="1"/>
    </xf>
    <xf numFmtId="0" fontId="15" fillId="33" borderId="15" xfId="0" applyFont="1" applyFill="1" applyBorder="1" applyAlignment="1">
      <alignment horizontal="left" vertical="center" wrapText="1" indent="1"/>
    </xf>
    <xf numFmtId="0" fontId="5" fillId="33" borderId="37" xfId="0" applyFont="1" applyFill="1" applyBorder="1" applyAlignment="1">
      <alignment horizontal="justify" vertical="center" wrapText="1"/>
    </xf>
    <xf numFmtId="0" fontId="5" fillId="33" borderId="38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top" wrapText="1" indent="1"/>
    </xf>
    <xf numFmtId="0" fontId="7" fillId="33" borderId="0" xfId="0" applyFont="1" applyFill="1" applyBorder="1" applyAlignment="1">
      <alignment horizontal="left" vertical="top" wrapText="1" indent="1"/>
    </xf>
    <xf numFmtId="0" fontId="13" fillId="0" borderId="0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7" fillId="33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7" fillId="33" borderId="21" xfId="0" applyFont="1" applyFill="1" applyBorder="1" applyAlignment="1">
      <alignment vertical="top" wrapText="1"/>
    </xf>
    <xf numFmtId="0" fontId="13" fillId="0" borderId="28" xfId="0" applyFont="1" applyBorder="1" applyAlignment="1">
      <alignment horizontal="center" vertical="center" wrapText="1"/>
    </xf>
    <xf numFmtId="0" fontId="4" fillId="0" borderId="28" xfId="0" applyFont="1" applyBorder="1" applyAlignment="1">
      <alignment/>
    </xf>
    <xf numFmtId="0" fontId="14" fillId="0" borderId="21" xfId="0" applyFont="1" applyBorder="1" applyAlignment="1">
      <alignment horizontal="center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wrapText="1"/>
    </xf>
    <xf numFmtId="0" fontId="0" fillId="33" borderId="0" xfId="54" applyFill="1">
      <alignment/>
      <protection/>
    </xf>
    <xf numFmtId="0" fontId="0" fillId="0" borderId="0" xfId="54">
      <alignment/>
      <protection/>
    </xf>
    <xf numFmtId="0" fontId="26" fillId="33" borderId="0" xfId="54" applyFont="1" applyFill="1">
      <alignment/>
      <protection/>
    </xf>
    <xf numFmtId="0" fontId="26" fillId="0" borderId="0" xfId="54" applyFont="1">
      <alignment/>
      <protection/>
    </xf>
    <xf numFmtId="0" fontId="27" fillId="33" borderId="0" xfId="54" applyFont="1" applyFill="1" applyAlignment="1">
      <alignment horizontal="centerContinuous"/>
      <protection/>
    </xf>
    <xf numFmtId="0" fontId="28" fillId="33" borderId="0" xfId="54" applyFont="1" applyFill="1" applyAlignment="1">
      <alignment horizontal="centerContinuous"/>
      <protection/>
    </xf>
    <xf numFmtId="0" fontId="29" fillId="0" borderId="0" xfId="54" applyFont="1">
      <alignment/>
      <protection/>
    </xf>
    <xf numFmtId="0" fontId="30" fillId="33" borderId="0" xfId="54" applyFont="1" applyFill="1" applyAlignment="1">
      <alignment horizontal="centerContinuous"/>
      <protection/>
    </xf>
    <xf numFmtId="0" fontId="26" fillId="33" borderId="0" xfId="54" applyFont="1" applyFill="1" applyAlignment="1">
      <alignment horizontal="centerContinuous"/>
      <protection/>
    </xf>
    <xf numFmtId="0" fontId="31" fillId="0" borderId="13" xfId="54" applyFont="1" applyBorder="1" applyAlignment="1">
      <alignment horizontal="center" vertical="center" wrapText="1"/>
      <protection/>
    </xf>
    <xf numFmtId="0" fontId="31" fillId="0" borderId="0" xfId="54" applyFont="1" applyAlignment="1">
      <alignment horizontal="center" vertical="center"/>
      <protection/>
    </xf>
    <xf numFmtId="0" fontId="32" fillId="33" borderId="41" xfId="54" applyFont="1" applyFill="1" applyBorder="1" applyAlignment="1">
      <alignment horizontal="left" vertical="center" indent="1"/>
      <protection/>
    </xf>
    <xf numFmtId="0" fontId="32" fillId="33" borderId="42" xfId="54" applyFont="1" applyFill="1" applyBorder="1" applyAlignment="1">
      <alignment horizontal="left" vertical="center" indent="1"/>
      <protection/>
    </xf>
    <xf numFmtId="0" fontId="32" fillId="33" borderId="43" xfId="54" applyFont="1" applyFill="1" applyBorder="1" applyAlignment="1">
      <alignment horizontal="left" vertical="center" indent="1"/>
      <protection/>
    </xf>
    <xf numFmtId="0" fontId="32" fillId="0" borderId="0" xfId="54" applyFont="1" applyAlignment="1">
      <alignment horizontal="left" vertical="center" indent="1"/>
      <protection/>
    </xf>
    <xf numFmtId="0" fontId="26" fillId="33" borderId="44" xfId="54" applyFont="1" applyFill="1" applyBorder="1" applyAlignment="1">
      <alignment horizontal="center"/>
      <protection/>
    </xf>
    <xf numFmtId="0" fontId="26" fillId="33" borderId="44" xfId="54" applyFont="1" applyFill="1" applyBorder="1" applyAlignment="1">
      <alignment horizontal="left" indent="1"/>
      <protection/>
    </xf>
    <xf numFmtId="0" fontId="26" fillId="33" borderId="44" xfId="54" applyFont="1" applyFill="1" applyBorder="1" applyAlignment="1">
      <alignment/>
      <protection/>
    </xf>
    <xf numFmtId="0" fontId="26" fillId="0" borderId="0" xfId="54" applyFont="1" applyAlignment="1">
      <alignment/>
      <protection/>
    </xf>
    <xf numFmtId="0" fontId="0" fillId="33" borderId="16" xfId="54" applyFill="1" applyBorder="1" applyAlignment="1">
      <alignment horizontal="center"/>
      <protection/>
    </xf>
    <xf numFmtId="0" fontId="0" fillId="33" borderId="16" xfId="54" applyFont="1" applyFill="1" applyBorder="1" applyAlignment="1">
      <alignment horizontal="left" indent="2"/>
      <protection/>
    </xf>
    <xf numFmtId="164" fontId="0" fillId="33" borderId="16" xfId="54" applyNumberFormat="1" applyFill="1" applyBorder="1" applyAlignment="1">
      <alignment horizontal="right"/>
      <protection/>
    </xf>
    <xf numFmtId="0" fontId="0" fillId="33" borderId="16" xfId="54" applyFont="1" applyFill="1" applyBorder="1" applyAlignment="1">
      <alignment horizontal="left" indent="5"/>
      <protection/>
    </xf>
    <xf numFmtId="168" fontId="0" fillId="0" borderId="0" xfId="54" applyNumberFormat="1">
      <alignment/>
      <protection/>
    </xf>
    <xf numFmtId="0" fontId="0" fillId="33" borderId="16" xfId="54" applyFont="1" applyFill="1" applyBorder="1" applyAlignment="1">
      <alignment horizontal="center"/>
      <protection/>
    </xf>
    <xf numFmtId="4" fontId="0" fillId="33" borderId="16" xfId="54" applyNumberFormat="1" applyFont="1" applyFill="1" applyBorder="1" applyAlignment="1">
      <alignment horizontal="center"/>
      <protection/>
    </xf>
    <xf numFmtId="0" fontId="0" fillId="33" borderId="16" xfId="54" applyFont="1" applyFill="1" applyBorder="1" applyAlignment="1">
      <alignment horizontal="left" wrapText="1" indent="2"/>
      <protection/>
    </xf>
    <xf numFmtId="164" fontId="0" fillId="33" borderId="16" xfId="54" applyNumberFormat="1" applyFont="1" applyFill="1" applyBorder="1" applyAlignment="1">
      <alignment horizontal="center"/>
      <protection/>
    </xf>
    <xf numFmtId="0" fontId="33" fillId="33" borderId="35" xfId="54" applyFont="1" applyFill="1" applyBorder="1" applyAlignment="1">
      <alignment horizontal="center" vertical="top" wrapText="1"/>
      <protection/>
    </xf>
    <xf numFmtId="0" fontId="0" fillId="33" borderId="35" xfId="54" applyFont="1" applyFill="1" applyBorder="1" applyAlignment="1">
      <alignment horizontal="left" vertical="center" indent="2"/>
      <protection/>
    </xf>
    <xf numFmtId="0" fontId="0" fillId="33" borderId="35" xfId="54" applyFont="1" applyFill="1" applyBorder="1" applyAlignment="1">
      <alignment horizontal="center" vertical="center"/>
      <protection/>
    </xf>
    <xf numFmtId="164" fontId="0" fillId="33" borderId="35" xfId="54" applyNumberFormat="1" applyFill="1" applyBorder="1" applyAlignment="1">
      <alignment horizontal="right" vertical="center"/>
      <protection/>
    </xf>
    <xf numFmtId="0" fontId="0" fillId="0" borderId="0" xfId="54" applyAlignment="1">
      <alignment vertical="center"/>
      <protection/>
    </xf>
    <xf numFmtId="0" fontId="26" fillId="33" borderId="16" xfId="54" applyFont="1" applyFill="1" applyBorder="1" applyAlignment="1">
      <alignment horizontal="center"/>
      <protection/>
    </xf>
    <xf numFmtId="0" fontId="26" fillId="33" borderId="16" xfId="54" applyFont="1" applyFill="1" applyBorder="1" applyAlignment="1">
      <alignment horizontal="left" indent="1"/>
      <protection/>
    </xf>
    <xf numFmtId="0" fontId="26" fillId="33" borderId="16" xfId="54" applyFont="1" applyFill="1" applyBorder="1" applyAlignment="1">
      <alignment/>
      <protection/>
    </xf>
    <xf numFmtId="0" fontId="26" fillId="33" borderId="16" xfId="54" applyFont="1" applyFill="1" applyBorder="1" applyAlignment="1">
      <alignment horizontal="center"/>
      <protection/>
    </xf>
    <xf numFmtId="0" fontId="0" fillId="33" borderId="35" xfId="54" applyFill="1" applyBorder="1" applyAlignment="1">
      <alignment horizontal="center" vertical="center"/>
      <protection/>
    </xf>
    <xf numFmtId="0" fontId="0" fillId="33" borderId="35" xfId="54" applyFill="1" applyBorder="1" applyAlignment="1">
      <alignment horizontal="center"/>
      <protection/>
    </xf>
    <xf numFmtId="0" fontId="0" fillId="33" borderId="35" xfId="54" applyFont="1" applyFill="1" applyBorder="1" applyAlignment="1">
      <alignment horizontal="left" wrapText="1" indent="5"/>
      <protection/>
    </xf>
    <xf numFmtId="0" fontId="0" fillId="33" borderId="35" xfId="54" applyFont="1" applyFill="1" applyBorder="1" applyAlignment="1">
      <alignment horizontal="center"/>
      <protection/>
    </xf>
    <xf numFmtId="164" fontId="0" fillId="33" borderId="35" xfId="54" applyNumberFormat="1" applyFill="1" applyBorder="1" applyAlignment="1">
      <alignment horizontal="right"/>
      <protection/>
    </xf>
    <xf numFmtId="0" fontId="0" fillId="33" borderId="16" xfId="54" applyFont="1" applyFill="1" applyBorder="1" applyAlignment="1">
      <alignment horizontal="left" wrapText="1" indent="5"/>
      <protection/>
    </xf>
    <xf numFmtId="4" fontId="0" fillId="33" borderId="16" xfId="54" applyNumberFormat="1" applyFill="1" applyBorder="1" applyAlignment="1">
      <alignment horizontal="center"/>
      <protection/>
    </xf>
    <xf numFmtId="0" fontId="0" fillId="33" borderId="35" xfId="54" applyFont="1" applyFill="1" applyBorder="1" applyAlignment="1">
      <alignment horizontal="left" indent="5"/>
      <protection/>
    </xf>
    <xf numFmtId="0" fontId="26" fillId="33" borderId="16" xfId="54" applyFont="1" applyFill="1" applyBorder="1" applyAlignment="1">
      <alignment vertical="center"/>
      <protection/>
    </xf>
    <xf numFmtId="0" fontId="26" fillId="0" borderId="0" xfId="54" applyFont="1" applyAlignment="1">
      <alignment vertical="center"/>
      <protection/>
    </xf>
    <xf numFmtId="164" fontId="0" fillId="33" borderId="16" xfId="54" applyNumberFormat="1" applyFont="1" applyFill="1" applyBorder="1" applyAlignment="1">
      <alignment horizontal="right"/>
      <protection/>
    </xf>
    <xf numFmtId="164" fontId="0" fillId="33" borderId="16" xfId="54" applyNumberFormat="1" applyFont="1" applyFill="1" applyBorder="1" applyAlignment="1">
      <alignment horizontal="center" vertical="top"/>
      <protection/>
    </xf>
    <xf numFmtId="0" fontId="26" fillId="33" borderId="16" xfId="54" applyFont="1" applyFill="1" applyBorder="1" applyAlignment="1">
      <alignment horizontal="center" vertical="center"/>
      <protection/>
    </xf>
    <xf numFmtId="164" fontId="0" fillId="33" borderId="16" xfId="54" applyNumberFormat="1" applyFont="1" applyFill="1" applyBorder="1" applyAlignment="1">
      <alignment horizontal="center" vertical="top" wrapText="1"/>
      <protection/>
    </xf>
    <xf numFmtId="0" fontId="33" fillId="33" borderId="16" xfId="54" applyFont="1" applyFill="1" applyBorder="1" applyAlignment="1">
      <alignment horizontal="center" vertical="top" wrapText="1"/>
      <protection/>
    </xf>
    <xf numFmtId="0" fontId="26" fillId="33" borderId="35" xfId="54" applyFont="1" applyFill="1" applyBorder="1" applyAlignment="1">
      <alignment horizontal="center" vertical="center"/>
      <protection/>
    </xf>
    <xf numFmtId="0" fontId="0" fillId="33" borderId="16" xfId="54" applyFill="1" applyBorder="1" applyAlignment="1">
      <alignment horizontal="center" vertical="center"/>
      <protection/>
    </xf>
    <xf numFmtId="164" fontId="0" fillId="33" borderId="35" xfId="54" applyNumberFormat="1" applyFont="1" applyFill="1" applyBorder="1" applyAlignment="1">
      <alignment horizontal="right"/>
      <protection/>
    </xf>
    <xf numFmtId="0" fontId="0" fillId="33" borderId="34" xfId="54" applyFill="1" applyBorder="1" applyAlignment="1">
      <alignment horizontal="center"/>
      <protection/>
    </xf>
    <xf numFmtId="164" fontId="0" fillId="33" borderId="45" xfId="54" applyNumberFormat="1" applyFont="1" applyFill="1" applyBorder="1" applyAlignment="1">
      <alignment horizontal="right"/>
      <protection/>
    </xf>
    <xf numFmtId="164" fontId="0" fillId="33" borderId="46" xfId="54" applyNumberFormat="1" applyFill="1" applyBorder="1" applyAlignment="1">
      <alignment horizontal="right"/>
      <protection/>
    </xf>
    <xf numFmtId="0" fontId="32" fillId="33" borderId="34" xfId="54" applyFont="1" applyFill="1" applyBorder="1" applyAlignment="1">
      <alignment horizontal="left" vertical="center" indent="1"/>
      <protection/>
    </xf>
    <xf numFmtId="0" fontId="32" fillId="33" borderId="45" xfId="54" applyFont="1" applyFill="1" applyBorder="1" applyAlignment="1">
      <alignment horizontal="left" vertical="center" indent="1"/>
      <protection/>
    </xf>
    <xf numFmtId="0" fontId="32" fillId="33" borderId="46" xfId="54" applyFont="1" applyFill="1" applyBorder="1" applyAlignment="1">
      <alignment horizontal="left" vertical="center" indent="1"/>
      <protection/>
    </xf>
    <xf numFmtId="164" fontId="0" fillId="33" borderId="35" xfId="54" applyNumberFormat="1" applyFont="1" applyFill="1" applyBorder="1" applyAlignment="1">
      <alignment horizontal="center"/>
      <protection/>
    </xf>
    <xf numFmtId="0" fontId="0" fillId="33" borderId="19" xfId="54" applyFont="1" applyFill="1" applyBorder="1" applyAlignment="1">
      <alignment horizontal="center"/>
      <protection/>
    </xf>
    <xf numFmtId="164" fontId="0" fillId="33" borderId="28" xfId="54" applyNumberFormat="1" applyFill="1" applyBorder="1" applyAlignment="1">
      <alignment horizontal="right"/>
      <protection/>
    </xf>
    <xf numFmtId="164" fontId="0" fillId="33" borderId="21" xfId="54" applyNumberFormat="1" applyFill="1" applyBorder="1" applyAlignment="1">
      <alignment horizontal="right"/>
      <protection/>
    </xf>
    <xf numFmtId="0" fontId="0" fillId="33" borderId="26" xfId="54" applyFill="1" applyBorder="1" applyAlignment="1">
      <alignment horizontal="center"/>
      <protection/>
    </xf>
    <xf numFmtId="164" fontId="0" fillId="33" borderId="25" xfId="54" applyNumberFormat="1" applyFill="1" applyBorder="1" applyAlignment="1">
      <alignment horizontal="right"/>
      <protection/>
    </xf>
    <xf numFmtId="4" fontId="0" fillId="33" borderId="16" xfId="54" applyNumberFormat="1" applyFont="1" applyFill="1" applyBorder="1" applyAlignment="1">
      <alignment horizontal="center" vertical="top"/>
      <protection/>
    </xf>
    <xf numFmtId="0" fontId="0" fillId="33" borderId="16" xfId="54" applyFont="1" applyFill="1" applyBorder="1" applyAlignment="1">
      <alignment horizontal="left" vertical="center" wrapText="1" indent="5"/>
      <protection/>
    </xf>
    <xf numFmtId="0" fontId="0" fillId="33" borderId="16" xfId="54" applyFont="1" applyFill="1" applyBorder="1" applyAlignment="1">
      <alignment horizontal="left" vertical="center" indent="5"/>
      <protection/>
    </xf>
    <xf numFmtId="164" fontId="0" fillId="33" borderId="16" xfId="54" applyNumberFormat="1" applyFont="1" applyFill="1" applyBorder="1" applyAlignment="1">
      <alignment horizontal="center" wrapText="1"/>
      <protection/>
    </xf>
    <xf numFmtId="164" fontId="0" fillId="33" borderId="35" xfId="54" applyNumberFormat="1" applyFont="1" applyFill="1" applyBorder="1" applyAlignment="1">
      <alignment horizontal="center" wrapText="1"/>
      <protection/>
    </xf>
    <xf numFmtId="0" fontId="0" fillId="33" borderId="35" xfId="54" applyFont="1" applyFill="1" applyBorder="1" applyAlignment="1">
      <alignment horizontal="left" wrapText="1" indent="2"/>
      <protection/>
    </xf>
    <xf numFmtId="0" fontId="0" fillId="33" borderId="16" xfId="54" applyFont="1" applyFill="1" applyBorder="1" applyAlignment="1">
      <alignment horizontal="center" vertical="center"/>
      <protection/>
    </xf>
    <xf numFmtId="0" fontId="26" fillId="33" borderId="35" xfId="54" applyFont="1" applyFill="1" applyBorder="1" applyAlignment="1">
      <alignment vertical="center"/>
      <protection/>
    </xf>
    <xf numFmtId="0" fontId="0" fillId="33" borderId="16" xfId="54" applyFont="1" applyFill="1" applyBorder="1" applyAlignment="1">
      <alignment horizontal="left" vertical="top" indent="2"/>
      <protection/>
    </xf>
    <xf numFmtId="0" fontId="0" fillId="33" borderId="16" xfId="54" applyFill="1" applyBorder="1" applyAlignment="1">
      <alignment horizontal="center" vertical="top"/>
      <protection/>
    </xf>
    <xf numFmtId="0" fontId="0" fillId="33" borderId="35" xfId="54" applyFont="1" applyFill="1" applyBorder="1" applyAlignment="1">
      <alignment horizontal="left" indent="2"/>
      <protection/>
    </xf>
    <xf numFmtId="0" fontId="26" fillId="33" borderId="47" xfId="54" applyFont="1" applyFill="1" applyBorder="1" applyAlignment="1">
      <alignment vertical="center"/>
      <protection/>
    </xf>
    <xf numFmtId="0" fontId="26" fillId="33" borderId="48" xfId="54" applyFont="1" applyFill="1" applyBorder="1" applyAlignment="1">
      <alignment vertical="center"/>
      <protection/>
    </xf>
    <xf numFmtId="0" fontId="0" fillId="33" borderId="16" xfId="54" applyFill="1" applyBorder="1" applyAlignment="1">
      <alignment horizontal="left" vertical="center" indent="1"/>
      <protection/>
    </xf>
    <xf numFmtId="0" fontId="0" fillId="33" borderId="16" xfId="54" applyFont="1" applyFill="1" applyBorder="1" applyAlignment="1">
      <alignment horizontal="left" vertical="center" indent="1"/>
      <protection/>
    </xf>
    <xf numFmtId="0" fontId="0" fillId="0" borderId="0" xfId="54" applyAlignment="1">
      <alignment horizontal="left" vertical="center" indent="1"/>
      <protection/>
    </xf>
    <xf numFmtId="0" fontId="0" fillId="33" borderId="35" xfId="54" applyFill="1" applyBorder="1" applyAlignment="1">
      <alignment horizontal="left" vertical="center" indent="1"/>
      <protection/>
    </xf>
    <xf numFmtId="0" fontId="0" fillId="33" borderId="35" xfId="54" applyFont="1" applyFill="1" applyBorder="1" applyAlignment="1">
      <alignment horizontal="left" vertical="center" indent="1"/>
      <protection/>
    </xf>
    <xf numFmtId="0" fontId="0" fillId="33" borderId="16" xfId="54" applyFill="1" applyBorder="1" applyAlignment="1">
      <alignment horizontal="left" vertical="center" indent="2"/>
      <protection/>
    </xf>
    <xf numFmtId="0" fontId="0" fillId="33" borderId="16" xfId="54" applyFont="1" applyFill="1" applyBorder="1" applyAlignment="1">
      <alignment horizontal="left" vertical="center" indent="2"/>
      <protection/>
    </xf>
    <xf numFmtId="0" fontId="0" fillId="33" borderId="16" xfId="54" applyFont="1" applyFill="1" applyBorder="1" applyAlignment="1">
      <alignment horizontal="center" vertical="center"/>
      <protection/>
    </xf>
    <xf numFmtId="0" fontId="0" fillId="0" borderId="0" xfId="54" applyAlignment="1">
      <alignment horizontal="left" vertical="center" indent="2"/>
      <protection/>
    </xf>
    <xf numFmtId="0" fontId="0" fillId="0" borderId="0" xfId="54" applyFont="1" applyAlignment="1">
      <alignment horizontal="left" vertical="center" indent="2"/>
      <protection/>
    </xf>
    <xf numFmtId="0" fontId="0" fillId="33" borderId="35" xfId="54" applyFill="1" applyBorder="1" applyAlignment="1">
      <alignment horizontal="left" vertical="center" indent="2"/>
      <protection/>
    </xf>
    <xf numFmtId="164" fontId="0" fillId="33" borderId="16" xfId="54" applyNumberFormat="1" applyFont="1" applyFill="1" applyBorder="1" applyAlignment="1">
      <alignment horizontal="center" vertical="center" wrapText="1"/>
      <protection/>
    </xf>
    <xf numFmtId="164" fontId="0" fillId="33" borderId="16" xfId="54" applyNumberFormat="1" applyFill="1" applyBorder="1" applyAlignment="1">
      <alignment horizontal="right" vertical="center"/>
      <protection/>
    </xf>
    <xf numFmtId="0" fontId="0" fillId="33" borderId="35" xfId="54" applyFont="1" applyFill="1" applyBorder="1" applyAlignment="1">
      <alignment horizontal="left" vertical="center" wrapText="1" indent="5"/>
      <protection/>
    </xf>
    <xf numFmtId="164" fontId="0" fillId="33" borderId="35" xfId="54" applyNumberFormat="1" applyFont="1" applyFill="1" applyBorder="1" applyAlignment="1">
      <alignment horizontal="center" vertical="center" wrapText="1"/>
      <protection/>
    </xf>
    <xf numFmtId="164" fontId="0" fillId="33" borderId="14" xfId="54" applyNumberFormat="1" applyFill="1" applyBorder="1" applyAlignment="1">
      <alignment horizontal="right"/>
      <protection/>
    </xf>
    <xf numFmtId="164" fontId="0" fillId="33" borderId="36" xfId="54" applyNumberFormat="1" applyFill="1" applyBorder="1" applyAlignment="1">
      <alignment horizontal="right"/>
      <protection/>
    </xf>
    <xf numFmtId="0" fontId="0" fillId="0" borderId="0" xfId="54" applyAlignment="1">
      <alignment/>
      <protection/>
    </xf>
    <xf numFmtId="0" fontId="0" fillId="33" borderId="35" xfId="54" applyFont="1" applyFill="1" applyBorder="1" applyAlignment="1">
      <alignment horizontal="left" vertical="center" indent="5"/>
      <protection/>
    </xf>
    <xf numFmtId="164" fontId="0" fillId="33" borderId="47" xfId="54" applyNumberFormat="1" applyFont="1" applyFill="1" applyBorder="1" applyAlignment="1">
      <alignment horizontal="center" vertical="center"/>
      <protection/>
    </xf>
    <xf numFmtId="0" fontId="34" fillId="0" borderId="48" xfId="53" applyBorder="1" applyAlignment="1">
      <alignment horizontal="center" vertical="center"/>
      <protection/>
    </xf>
    <xf numFmtId="0" fontId="0" fillId="33" borderId="16" xfId="54" applyFont="1" applyFill="1" applyBorder="1" applyAlignment="1">
      <alignment horizontal="center" vertical="top"/>
      <protection/>
    </xf>
    <xf numFmtId="164" fontId="0" fillId="33" borderId="19" xfId="54" applyNumberFormat="1" applyFill="1" applyBorder="1" applyAlignment="1">
      <alignment horizontal="right" vertical="center"/>
      <protection/>
    </xf>
    <xf numFmtId="164" fontId="0" fillId="33" borderId="21" xfId="54" applyNumberFormat="1" applyFill="1" applyBorder="1" applyAlignment="1">
      <alignment horizontal="right" vertical="center"/>
      <protection/>
    </xf>
    <xf numFmtId="0" fontId="32" fillId="33" borderId="16" xfId="54" applyFont="1" applyFill="1" applyBorder="1" applyAlignment="1">
      <alignment horizontal="left" vertical="center" indent="2"/>
      <protection/>
    </xf>
    <xf numFmtId="0" fontId="32" fillId="33" borderId="16" xfId="54" applyFont="1" applyFill="1" applyBorder="1" applyAlignment="1">
      <alignment horizontal="left" vertical="center" indent="1"/>
      <protection/>
    </xf>
    <xf numFmtId="164" fontId="0" fillId="33" borderId="19" xfId="54" applyNumberFormat="1" applyFill="1" applyBorder="1" applyAlignment="1">
      <alignment horizontal="right"/>
      <protection/>
    </xf>
    <xf numFmtId="164" fontId="0" fillId="33" borderId="34" xfId="54" applyNumberFormat="1" applyFill="1" applyBorder="1" applyAlignment="1">
      <alignment horizontal="right"/>
      <protection/>
    </xf>
    <xf numFmtId="164" fontId="0" fillId="33" borderId="16" xfId="54" applyNumberFormat="1" applyFill="1" applyBorder="1" applyAlignment="1">
      <alignment/>
      <protection/>
    </xf>
    <xf numFmtId="0" fontId="0" fillId="34" borderId="16" xfId="54" applyFont="1" applyFill="1" applyBorder="1" applyAlignment="1">
      <alignment horizontal="left" wrapText="1" indent="2"/>
      <protection/>
    </xf>
    <xf numFmtId="0" fontId="0" fillId="34" borderId="16" xfId="54" applyFont="1" applyFill="1" applyBorder="1" applyAlignment="1">
      <alignment horizontal="center"/>
      <protection/>
    </xf>
    <xf numFmtId="0" fontId="26" fillId="33" borderId="16" xfId="54" applyFont="1" applyFill="1" applyBorder="1" applyAlignment="1">
      <alignment horizontal="left" vertical="center" indent="1"/>
      <protection/>
    </xf>
    <xf numFmtId="0" fontId="0" fillId="33" borderId="18" xfId="54" applyFill="1" applyBorder="1" applyAlignment="1">
      <alignment horizontal="center" vertical="center"/>
      <protection/>
    </xf>
    <xf numFmtId="0" fontId="0" fillId="33" borderId="18" xfId="54" applyFill="1" applyBorder="1" applyAlignment="1">
      <alignment horizontal="left" vertical="center" indent="2"/>
      <protection/>
    </xf>
    <xf numFmtId="4" fontId="0" fillId="33" borderId="18" xfId="54" applyNumberFormat="1" applyFill="1" applyBorder="1" applyAlignment="1">
      <alignment horizontal="center" vertical="center"/>
      <protection/>
    </xf>
    <xf numFmtId="0" fontId="0" fillId="0" borderId="0" xfId="54" applyAlignment="1">
      <alignment horizontal="center"/>
      <protection/>
    </xf>
    <xf numFmtId="0" fontId="0" fillId="0" borderId="0" xfId="54" applyAlignment="1">
      <alignment horizontal="left" indent="1"/>
      <protection/>
    </xf>
    <xf numFmtId="4" fontId="0" fillId="0" borderId="0" xfId="54" applyNumberFormat="1" applyAlignment="1">
      <alignment horizontal="center"/>
      <protection/>
    </xf>
    <xf numFmtId="164" fontId="0" fillId="34" borderId="16" xfId="54" applyNumberFormat="1" applyFont="1" applyFill="1" applyBorder="1" applyAlignment="1">
      <alignment horizontal="right"/>
      <protection/>
    </xf>
    <xf numFmtId="0" fontId="5" fillId="34" borderId="16" xfId="0" applyFont="1" applyFill="1" applyBorder="1" applyAlignment="1">
      <alignment horizontal="center" vertical="center" wrapText="1"/>
    </xf>
    <xf numFmtId="0" fontId="0" fillId="33" borderId="16" xfId="54" applyFont="1" applyFill="1" applyBorder="1" applyAlignment="1">
      <alignment horizontal="left" wrapText="1" indent="5"/>
      <protection/>
    </xf>
    <xf numFmtId="0" fontId="0" fillId="0" borderId="0" xfId="54" applyFont="1">
      <alignment/>
      <protection/>
    </xf>
    <xf numFmtId="164" fontId="5" fillId="33" borderId="13" xfId="54" applyNumberFormat="1" applyFont="1" applyFill="1" applyBorder="1" applyAlignment="1">
      <alignment horizontal="center" vertical="center"/>
      <protection/>
    </xf>
    <xf numFmtId="0" fontId="19" fillId="33" borderId="18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wrapText="1"/>
    </xf>
    <xf numFmtId="164" fontId="0" fillId="33" borderId="16" xfId="54" applyNumberFormat="1" applyFont="1" applyFill="1" applyBorder="1" applyAlignment="1">
      <alignment horizontal="center"/>
      <protection/>
    </xf>
    <xf numFmtId="0" fontId="5" fillId="33" borderId="13" xfId="0" applyFont="1" applyFill="1" applyBorder="1" applyAlignment="1">
      <alignment horizontal="center"/>
    </xf>
    <xf numFmtId="0" fontId="26" fillId="33" borderId="0" xfId="54" applyFont="1" applyFill="1" applyAlignment="1">
      <alignment vertical="center"/>
      <protection/>
    </xf>
    <xf numFmtId="0" fontId="0" fillId="33" borderId="16" xfId="54" applyFont="1" applyFill="1" applyBorder="1" applyAlignment="1">
      <alignment horizontal="left" indent="5"/>
      <protection/>
    </xf>
    <xf numFmtId="0" fontId="0" fillId="0" borderId="0" xfId="54" applyFont="1" applyAlignment="1">
      <alignment vertical="center"/>
      <protection/>
    </xf>
    <xf numFmtId="0" fontId="0" fillId="33" borderId="0" xfId="54" applyFont="1" applyFill="1" applyBorder="1" applyAlignment="1">
      <alignment horizontal="left" indent="2"/>
      <protection/>
    </xf>
    <xf numFmtId="0" fontId="0" fillId="33" borderId="0" xfId="54" applyFont="1" applyFill="1" applyBorder="1" applyAlignment="1">
      <alignment horizontal="center"/>
      <protection/>
    </xf>
    <xf numFmtId="164" fontId="0" fillId="33" borderId="0" xfId="54" applyNumberFormat="1" applyFill="1" applyBorder="1" applyAlignment="1">
      <alignment horizontal="right"/>
      <protection/>
    </xf>
    <xf numFmtId="164" fontId="26" fillId="33" borderId="16" xfId="54" applyNumberFormat="1" applyFont="1" applyFill="1" applyBorder="1" applyAlignment="1">
      <alignment horizontal="right"/>
      <protection/>
    </xf>
    <xf numFmtId="164" fontId="0" fillId="33" borderId="16" xfId="54" applyNumberFormat="1" applyFont="1" applyFill="1" applyBorder="1" applyAlignment="1">
      <alignment horizontal="right"/>
      <protection/>
    </xf>
    <xf numFmtId="0" fontId="0" fillId="0" borderId="13" xfId="0" applyBorder="1" applyAlignment="1">
      <alignment/>
    </xf>
    <xf numFmtId="0" fontId="0" fillId="0" borderId="0" xfId="0" applyAlignment="1">
      <alignment wrapText="1"/>
    </xf>
    <xf numFmtId="0" fontId="0" fillId="0" borderId="0" xfId="54" applyFont="1" applyAlignment="1">
      <alignment vertical="center"/>
      <protection/>
    </xf>
    <xf numFmtId="0" fontId="0" fillId="0" borderId="0" xfId="0" applyFont="1" applyAlignment="1">
      <alignment/>
    </xf>
    <xf numFmtId="0" fontId="26" fillId="33" borderId="0" xfId="54" applyFont="1" applyFill="1" applyBorder="1" applyAlignment="1">
      <alignment horizontal="left" indent="2"/>
      <protection/>
    </xf>
    <xf numFmtId="0" fontId="0" fillId="0" borderId="0" xfId="54" applyBorder="1">
      <alignment/>
      <protection/>
    </xf>
    <xf numFmtId="0" fontId="0" fillId="0" borderId="0" xfId="54" applyFont="1" applyAlignment="1">
      <alignment vertical="top" wrapText="1"/>
      <protection/>
    </xf>
    <xf numFmtId="0" fontId="0" fillId="33" borderId="0" xfId="54" applyFont="1" applyFill="1" applyAlignment="1">
      <alignment vertical="top" wrapText="1"/>
      <protection/>
    </xf>
    <xf numFmtId="0" fontId="0" fillId="33" borderId="18" xfId="54" applyFill="1" applyBorder="1" applyAlignment="1">
      <alignment horizontal="center"/>
      <protection/>
    </xf>
    <xf numFmtId="0" fontId="5" fillId="33" borderId="19" xfId="0" applyFont="1" applyFill="1" applyBorder="1" applyAlignment="1">
      <alignment horizontal="center" vertical="center"/>
    </xf>
    <xf numFmtId="0" fontId="0" fillId="0" borderId="0" xfId="54" applyAlignment="1">
      <alignment wrapText="1"/>
      <protection/>
    </xf>
    <xf numFmtId="0" fontId="0" fillId="0" borderId="16" xfId="54" applyBorder="1" applyAlignment="1">
      <alignment wrapText="1"/>
      <protection/>
    </xf>
    <xf numFmtId="0" fontId="5" fillId="0" borderId="13" xfId="0" applyFont="1" applyFill="1" applyBorder="1" applyAlignment="1">
      <alignment horizontal="left" vertical="center" wrapText="1" indent="1"/>
    </xf>
    <xf numFmtId="0" fontId="11" fillId="33" borderId="13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vertical="top" wrapText="1"/>
    </xf>
    <xf numFmtId="169" fontId="5" fillId="0" borderId="16" xfId="0" applyNumberFormat="1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 indent="1"/>
    </xf>
    <xf numFmtId="0" fontId="5" fillId="0" borderId="32" xfId="0" applyFont="1" applyFill="1" applyBorder="1" applyAlignment="1">
      <alignment horizontal="center" vertical="center" wrapText="1"/>
    </xf>
    <xf numFmtId="0" fontId="14" fillId="33" borderId="40" xfId="0" applyFont="1" applyFill="1" applyBorder="1" applyAlignment="1">
      <alignment horizontal="center" wrapText="1"/>
    </xf>
    <xf numFmtId="0" fontId="5" fillId="34" borderId="36" xfId="0" applyFont="1" applyFill="1" applyBorder="1" applyAlignment="1">
      <alignment horizontal="center" vertical="center" wrapText="1"/>
    </xf>
    <xf numFmtId="10" fontId="5" fillId="0" borderId="36" xfId="0" applyNumberFormat="1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12" fillId="33" borderId="32" xfId="0" applyFont="1" applyFill="1" applyBorder="1" applyAlignment="1">
      <alignment horizontal="center" wrapText="1"/>
    </xf>
    <xf numFmtId="0" fontId="14" fillId="33" borderId="36" xfId="0" applyFont="1" applyFill="1" applyBorder="1" applyAlignment="1">
      <alignment horizontal="center" wrapText="1"/>
    </xf>
    <xf numFmtId="0" fontId="5" fillId="34" borderId="36" xfId="0" applyFont="1" applyFill="1" applyBorder="1" applyAlignment="1">
      <alignment horizontal="left" vertical="center" wrapText="1" indent="1"/>
    </xf>
    <xf numFmtId="0" fontId="5" fillId="33" borderId="36" xfId="0" applyFont="1" applyFill="1" applyBorder="1" applyAlignment="1">
      <alignment horizontal="left" vertical="center" wrapText="1" indent="1"/>
    </xf>
    <xf numFmtId="0" fontId="5" fillId="33" borderId="22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wrapText="1"/>
    </xf>
    <xf numFmtId="164" fontId="5" fillId="33" borderId="16" xfId="54" applyNumberFormat="1" applyFont="1" applyFill="1" applyBorder="1" applyAlignment="1">
      <alignment horizontal="center"/>
      <protection/>
    </xf>
    <xf numFmtId="0" fontId="5" fillId="33" borderId="16" xfId="54" applyFont="1" applyFill="1" applyBorder="1" applyAlignment="1">
      <alignment horizontal="center" wrapText="1"/>
      <protection/>
    </xf>
    <xf numFmtId="0" fontId="5" fillId="33" borderId="15" xfId="54" applyFont="1" applyFill="1" applyBorder="1" applyAlignment="1">
      <alignment horizontal="left" wrapText="1"/>
      <protection/>
    </xf>
    <xf numFmtId="0" fontId="14" fillId="33" borderId="15" xfId="0" applyFont="1" applyFill="1" applyBorder="1" applyAlignment="1">
      <alignment wrapText="1"/>
    </xf>
    <xf numFmtId="10" fontId="5" fillId="33" borderId="15" xfId="0" applyNumberFormat="1" applyFont="1" applyFill="1" applyBorder="1" applyAlignment="1">
      <alignment horizontal="center" vertical="center"/>
    </xf>
    <xf numFmtId="164" fontId="5" fillId="33" borderId="16" xfId="54" applyNumberFormat="1" applyFont="1" applyFill="1" applyBorder="1" applyAlignment="1">
      <alignment horizontal="right"/>
      <protection/>
    </xf>
    <xf numFmtId="164" fontId="5" fillId="33" borderId="16" xfId="54" applyNumberFormat="1" applyFont="1" applyFill="1" applyBorder="1" applyAlignment="1">
      <alignment horizontal="center" vertical="top" wrapText="1"/>
      <protection/>
    </xf>
    <xf numFmtId="0" fontId="5" fillId="33" borderId="16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/>
    </xf>
    <xf numFmtId="9" fontId="5" fillId="0" borderId="19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right" wrapText="1"/>
    </xf>
    <xf numFmtId="4" fontId="0" fillId="33" borderId="14" xfId="54" applyNumberFormat="1" applyFont="1" applyFill="1" applyBorder="1" applyAlignment="1">
      <alignment horizontal="center"/>
      <protection/>
    </xf>
    <xf numFmtId="164" fontId="0" fillId="33" borderId="0" xfId="54" applyNumberFormat="1" applyFont="1" applyFill="1" applyBorder="1" applyAlignment="1">
      <alignment horizontal="right"/>
      <protection/>
    </xf>
    <xf numFmtId="164" fontId="26" fillId="33" borderId="16" xfId="54" applyNumberFormat="1" applyFont="1" applyFill="1" applyBorder="1" applyAlignment="1">
      <alignment horizontal="right" wrapText="1"/>
      <protection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33" borderId="16" xfId="54" applyFont="1" applyFill="1" applyBorder="1" applyAlignment="1">
      <alignment horizontal="center"/>
      <protection/>
    </xf>
    <xf numFmtId="0" fontId="0" fillId="33" borderId="16" xfId="54" applyFont="1" applyFill="1" applyBorder="1" applyAlignment="1">
      <alignment horizontal="left" indent="1"/>
      <protection/>
    </xf>
    <xf numFmtId="0" fontId="0" fillId="33" borderId="16" xfId="54" applyFont="1" applyFill="1" applyBorder="1" applyAlignment="1">
      <alignment vertical="center"/>
      <protection/>
    </xf>
    <xf numFmtId="164" fontId="0" fillId="33" borderId="16" xfId="54" applyNumberFormat="1" applyFont="1" applyFill="1" applyBorder="1" applyAlignment="1">
      <alignment horizontal="right"/>
      <protection/>
    </xf>
    <xf numFmtId="0" fontId="0" fillId="33" borderId="16" xfId="54" applyFont="1" applyFill="1" applyBorder="1" applyAlignment="1">
      <alignment horizontal="left" wrapText="1" indent="2"/>
      <protection/>
    </xf>
    <xf numFmtId="0" fontId="0" fillId="33" borderId="16" xfId="54" applyFont="1" applyFill="1" applyBorder="1" applyAlignment="1">
      <alignment horizontal="left" indent="5"/>
      <protection/>
    </xf>
    <xf numFmtId="4" fontId="0" fillId="33" borderId="16" xfId="54" applyNumberFormat="1" applyFont="1" applyFill="1" applyBorder="1" applyAlignment="1">
      <alignment horizontal="center"/>
      <protection/>
    </xf>
    <xf numFmtId="0" fontId="0" fillId="33" borderId="16" xfId="54" applyFont="1" applyFill="1" applyBorder="1" applyAlignment="1">
      <alignment horizontal="left" indent="2"/>
      <protection/>
    </xf>
    <xf numFmtId="0" fontId="0" fillId="33" borderId="16" xfId="54" applyFont="1" applyFill="1" applyBorder="1" applyAlignment="1">
      <alignment horizontal="left" wrapText="1" indent="5"/>
      <protection/>
    </xf>
    <xf numFmtId="164" fontId="0" fillId="33" borderId="16" xfId="54" applyNumberFormat="1" applyFont="1" applyFill="1" applyBorder="1" applyAlignment="1">
      <alignment/>
      <protection/>
    </xf>
    <xf numFmtId="164" fontId="0" fillId="33" borderId="16" xfId="54" applyNumberFormat="1" applyFont="1" applyFill="1" applyBorder="1" applyAlignment="1">
      <alignment horizontal="center"/>
      <protection/>
    </xf>
    <xf numFmtId="164" fontId="36" fillId="33" borderId="16" xfId="54" applyNumberFormat="1" applyFont="1" applyFill="1" applyBorder="1" applyAlignment="1">
      <alignment horizontal="right"/>
      <protection/>
    </xf>
    <xf numFmtId="4" fontId="0" fillId="33" borderId="16" xfId="54" applyNumberFormat="1" applyFont="1" applyFill="1" applyBorder="1" applyAlignment="1">
      <alignment horizontal="center" vertical="top"/>
      <protection/>
    </xf>
    <xf numFmtId="0" fontId="0" fillId="33" borderId="14" xfId="54" applyFont="1" applyFill="1" applyBorder="1" applyAlignment="1">
      <alignment horizontal="center"/>
      <protection/>
    </xf>
    <xf numFmtId="0" fontId="0" fillId="33" borderId="16" xfId="54" applyFont="1" applyFill="1" applyBorder="1" applyAlignment="1">
      <alignment horizontal="left" wrapText="1" indent="1"/>
      <protection/>
    </xf>
    <xf numFmtId="164" fontId="0" fillId="33" borderId="14" xfId="54" applyNumberFormat="1" applyFont="1" applyFill="1" applyBorder="1" applyAlignment="1">
      <alignment horizontal="center"/>
      <protection/>
    </xf>
    <xf numFmtId="0" fontId="0" fillId="33" borderId="35" xfId="54" applyFont="1" applyFill="1" applyBorder="1" applyAlignment="1">
      <alignment horizontal="left" wrapText="1" indent="1"/>
      <protection/>
    </xf>
    <xf numFmtId="164" fontId="0" fillId="33" borderId="35" xfId="54" applyNumberFormat="1" applyFont="1" applyFill="1" applyBorder="1" applyAlignment="1">
      <alignment horizontal="right"/>
      <protection/>
    </xf>
    <xf numFmtId="0" fontId="0" fillId="33" borderId="13" xfId="54" applyFont="1" applyFill="1" applyBorder="1" applyAlignment="1">
      <alignment horizontal="center"/>
      <protection/>
    </xf>
    <xf numFmtId="0" fontId="0" fillId="33" borderId="13" xfId="54" applyFont="1" applyFill="1" applyBorder="1" applyAlignment="1">
      <alignment horizontal="left" indent="1"/>
      <protection/>
    </xf>
    <xf numFmtId="0" fontId="0" fillId="33" borderId="13" xfId="54" applyFont="1" applyFill="1" applyBorder="1" applyAlignment="1">
      <alignment vertical="center"/>
      <protection/>
    </xf>
    <xf numFmtId="164" fontId="0" fillId="33" borderId="13" xfId="54" applyNumberFormat="1" applyFont="1" applyFill="1" applyBorder="1" applyAlignment="1">
      <alignment horizontal="right"/>
      <protection/>
    </xf>
    <xf numFmtId="0" fontId="0" fillId="0" borderId="13" xfId="54" applyBorder="1">
      <alignment/>
      <protection/>
    </xf>
    <xf numFmtId="0" fontId="0" fillId="33" borderId="13" xfId="54" applyFont="1" applyFill="1" applyBorder="1" applyAlignment="1">
      <alignment horizontal="left" wrapText="1" indent="2"/>
      <protection/>
    </xf>
    <xf numFmtId="0" fontId="0" fillId="33" borderId="13" xfId="54" applyFont="1" applyFill="1" applyBorder="1" applyAlignment="1">
      <alignment horizontal="left" indent="5"/>
      <protection/>
    </xf>
    <xf numFmtId="4" fontId="0" fillId="33" borderId="13" xfId="54" applyNumberFormat="1" applyFont="1" applyFill="1" applyBorder="1" applyAlignment="1">
      <alignment horizontal="center"/>
      <protection/>
    </xf>
    <xf numFmtId="0" fontId="0" fillId="33" borderId="13" xfId="54" applyFont="1" applyFill="1" applyBorder="1" applyAlignment="1">
      <alignment horizontal="left" indent="2"/>
      <protection/>
    </xf>
    <xf numFmtId="0" fontId="0" fillId="33" borderId="13" xfId="54" applyFont="1" applyFill="1" applyBorder="1" applyAlignment="1">
      <alignment horizontal="left" wrapText="1" indent="5"/>
      <protection/>
    </xf>
    <xf numFmtId="164" fontId="0" fillId="33" borderId="13" xfId="54" applyNumberFormat="1" applyFont="1" applyFill="1" applyBorder="1" applyAlignment="1">
      <alignment/>
      <protection/>
    </xf>
    <xf numFmtId="164" fontId="0" fillId="33" borderId="13" xfId="54" applyNumberFormat="1" applyFont="1" applyFill="1" applyBorder="1" applyAlignment="1">
      <alignment horizontal="center"/>
      <protection/>
    </xf>
    <xf numFmtId="164" fontId="36" fillId="33" borderId="13" xfId="54" applyNumberFormat="1" applyFont="1" applyFill="1" applyBorder="1" applyAlignment="1">
      <alignment horizontal="right"/>
      <protection/>
    </xf>
    <xf numFmtId="4" fontId="0" fillId="33" borderId="13" xfId="54" applyNumberFormat="1" applyFont="1" applyFill="1" applyBorder="1" applyAlignment="1">
      <alignment horizontal="center" vertical="top"/>
      <protection/>
    </xf>
    <xf numFmtId="0" fontId="0" fillId="33" borderId="13" xfId="54" applyFont="1" applyFill="1" applyBorder="1" applyAlignment="1">
      <alignment horizontal="left" wrapText="1" indent="1"/>
      <protection/>
    </xf>
    <xf numFmtId="0" fontId="26" fillId="0" borderId="0" xfId="0" applyFont="1" applyAlignment="1">
      <alignment horizontal="center" vertical="center"/>
    </xf>
    <xf numFmtId="0" fontId="0" fillId="33" borderId="13" xfId="54" applyFont="1" applyFill="1" applyBorder="1" applyAlignment="1">
      <alignment horizontal="center" vertical="top"/>
      <protection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0" fillId="33" borderId="35" xfId="54" applyFont="1" applyFill="1" applyBorder="1" applyAlignment="1">
      <alignment horizontal="left" wrapText="1" indent="5"/>
      <protection/>
    </xf>
    <xf numFmtId="0" fontId="37" fillId="33" borderId="16" xfId="54" applyFont="1" applyFill="1" applyBorder="1" applyAlignment="1">
      <alignment horizontal="left" wrapText="1" indent="2"/>
      <protection/>
    </xf>
    <xf numFmtId="0" fontId="37" fillId="33" borderId="16" xfId="54" applyFont="1" applyFill="1" applyBorder="1" applyAlignment="1">
      <alignment horizontal="center"/>
      <protection/>
    </xf>
    <xf numFmtId="4" fontId="37" fillId="33" borderId="16" xfId="54" applyNumberFormat="1" applyFont="1" applyFill="1" applyBorder="1" applyAlignment="1">
      <alignment horizontal="center" wrapText="1"/>
      <protection/>
    </xf>
    <xf numFmtId="0" fontId="37" fillId="33" borderId="16" xfId="54" applyFont="1" applyFill="1" applyBorder="1" applyAlignment="1">
      <alignment horizontal="left" indent="5"/>
      <protection/>
    </xf>
    <xf numFmtId="164" fontId="0" fillId="33" borderId="16" xfId="54" applyNumberFormat="1" applyFill="1" applyBorder="1" applyAlignment="1">
      <alignment horizontal="center"/>
      <protection/>
    </xf>
    <xf numFmtId="0" fontId="37" fillId="33" borderId="16" xfId="54" applyFont="1" applyFill="1" applyBorder="1" applyAlignment="1">
      <alignment horizontal="left" wrapText="1" indent="5"/>
      <protection/>
    </xf>
    <xf numFmtId="0" fontId="37" fillId="33" borderId="16" xfId="54" applyFont="1" applyFill="1" applyBorder="1" applyAlignment="1">
      <alignment horizontal="left" wrapText="1" indent="5" shrinkToFit="1"/>
      <protection/>
    </xf>
    <xf numFmtId="0" fontId="37" fillId="33" borderId="16" xfId="54" applyFont="1" applyFill="1" applyBorder="1" applyAlignment="1">
      <alignment horizontal="left" indent="5" shrinkToFit="1"/>
      <protection/>
    </xf>
    <xf numFmtId="0" fontId="0" fillId="35" borderId="16" xfId="54" applyFont="1" applyFill="1" applyBorder="1" applyAlignment="1">
      <alignment horizontal="left" indent="5"/>
      <protection/>
    </xf>
    <xf numFmtId="0" fontId="0" fillId="35" borderId="16" xfId="54" applyFill="1" applyBorder="1" applyAlignment="1">
      <alignment horizontal="center"/>
      <protection/>
    </xf>
    <xf numFmtId="164" fontId="0" fillId="35" borderId="16" xfId="54" applyNumberFormat="1" applyFill="1" applyBorder="1" applyAlignment="1">
      <alignment horizontal="right"/>
      <protection/>
    </xf>
    <xf numFmtId="0" fontId="0" fillId="35" borderId="16" xfId="54" applyFont="1" applyFill="1" applyBorder="1" applyAlignment="1">
      <alignment horizontal="center"/>
      <protection/>
    </xf>
    <xf numFmtId="0" fontId="0" fillId="33" borderId="16" xfId="54" applyFont="1" applyFill="1" applyBorder="1" applyAlignment="1">
      <alignment horizontal="center" wrapText="1"/>
      <protection/>
    </xf>
    <xf numFmtId="0" fontId="0" fillId="35" borderId="16" xfId="54" applyFont="1" applyFill="1" applyBorder="1" applyAlignment="1">
      <alignment horizontal="left" indent="2"/>
      <protection/>
    </xf>
    <xf numFmtId="0" fontId="0" fillId="35" borderId="35" xfId="54" applyFill="1" applyBorder="1" applyAlignment="1">
      <alignment horizontal="center"/>
      <protection/>
    </xf>
    <xf numFmtId="164" fontId="26" fillId="35" borderId="16" xfId="54" applyNumberFormat="1" applyFont="1" applyFill="1" applyBorder="1" applyAlignment="1">
      <alignment horizontal="right"/>
      <protection/>
    </xf>
    <xf numFmtId="0" fontId="0" fillId="35" borderId="16" xfId="54" applyFont="1" applyFill="1" applyBorder="1" applyAlignment="1">
      <alignment horizontal="left" wrapText="1"/>
      <protection/>
    </xf>
    <xf numFmtId="0" fontId="0" fillId="35" borderId="35" xfId="54" applyFont="1" applyFill="1" applyBorder="1" applyAlignment="1">
      <alignment horizontal="left" wrapText="1" indent="2"/>
      <protection/>
    </xf>
    <xf numFmtId="0" fontId="0" fillId="35" borderId="35" xfId="54" applyFont="1" applyFill="1" applyBorder="1" applyAlignment="1">
      <alignment horizontal="center"/>
      <protection/>
    </xf>
    <xf numFmtId="164" fontId="0" fillId="35" borderId="35" xfId="54" applyNumberFormat="1" applyFill="1" applyBorder="1" applyAlignment="1">
      <alignment horizontal="right"/>
      <protection/>
    </xf>
    <xf numFmtId="0" fontId="0" fillId="33" borderId="16" xfId="54" applyFont="1" applyFill="1" applyBorder="1" applyAlignment="1">
      <alignment horizontal="left" wrapText="1" indent="2"/>
      <protection/>
    </xf>
    <xf numFmtId="0" fontId="0" fillId="33" borderId="16" xfId="54" applyFont="1" applyFill="1" applyBorder="1" applyAlignment="1">
      <alignment horizontal="left" indent="2"/>
      <protection/>
    </xf>
    <xf numFmtId="0" fontId="0" fillId="33" borderId="35" xfId="54" applyFont="1" applyFill="1" applyBorder="1" applyAlignment="1">
      <alignment horizontal="left" vertical="center" indent="2"/>
      <protection/>
    </xf>
    <xf numFmtId="164" fontId="0" fillId="34" borderId="16" xfId="54" applyNumberFormat="1" applyFill="1" applyBorder="1" applyAlignment="1">
      <alignment horizontal="right"/>
      <protection/>
    </xf>
    <xf numFmtId="164" fontId="0" fillId="35" borderId="35" xfId="54" applyNumberFormat="1" applyFont="1" applyFill="1" applyBorder="1" applyAlignment="1">
      <alignment horizontal="right"/>
      <protection/>
    </xf>
    <xf numFmtId="0" fontId="26" fillId="35" borderId="16" xfId="54" applyFont="1" applyFill="1" applyBorder="1" applyAlignment="1">
      <alignment horizontal="left" indent="1"/>
      <protection/>
    </xf>
    <xf numFmtId="0" fontId="0" fillId="35" borderId="16" xfId="54" applyFont="1" applyFill="1" applyBorder="1" applyAlignment="1">
      <alignment horizontal="center" vertical="center"/>
      <protection/>
    </xf>
    <xf numFmtId="0" fontId="26" fillId="35" borderId="16" xfId="54" applyFont="1" applyFill="1" applyBorder="1" applyAlignment="1">
      <alignment vertical="center"/>
      <protection/>
    </xf>
    <xf numFmtId="0" fontId="0" fillId="35" borderId="16" xfId="54" applyFont="1" applyFill="1" applyBorder="1" applyAlignment="1">
      <alignment horizontal="left" wrapText="1" indent="2"/>
      <protection/>
    </xf>
    <xf numFmtId="164" fontId="0" fillId="35" borderId="16" xfId="54" applyNumberFormat="1" applyFont="1" applyFill="1" applyBorder="1" applyAlignment="1">
      <alignment horizontal="center"/>
      <protection/>
    </xf>
    <xf numFmtId="0" fontId="0" fillId="35" borderId="0" xfId="54" applyFill="1">
      <alignment/>
      <protection/>
    </xf>
    <xf numFmtId="164" fontId="0" fillId="35" borderId="16" xfId="54" applyNumberFormat="1" applyFont="1" applyFill="1" applyBorder="1" applyAlignment="1">
      <alignment horizontal="left" wrapText="1"/>
      <protection/>
    </xf>
    <xf numFmtId="4" fontId="0" fillId="35" borderId="16" xfId="54" applyNumberFormat="1" applyFont="1" applyFill="1" applyBorder="1" applyAlignment="1">
      <alignment horizontal="center"/>
      <protection/>
    </xf>
    <xf numFmtId="164" fontId="0" fillId="35" borderId="16" xfId="54" applyNumberFormat="1" applyFont="1" applyFill="1" applyBorder="1" applyAlignment="1">
      <alignment horizontal="right"/>
      <protection/>
    </xf>
    <xf numFmtId="164" fontId="0" fillId="35" borderId="16" xfId="54" applyNumberFormat="1" applyFont="1" applyFill="1" applyBorder="1" applyAlignment="1">
      <alignment horizontal="center" vertical="top"/>
      <protection/>
    </xf>
    <xf numFmtId="164" fontId="0" fillId="35" borderId="35" xfId="54" applyNumberFormat="1" applyFont="1" applyFill="1" applyBorder="1" applyAlignment="1">
      <alignment horizontal="right"/>
      <protection/>
    </xf>
    <xf numFmtId="164" fontId="26" fillId="33" borderId="40" xfId="54" applyNumberFormat="1" applyFont="1" applyFill="1" applyBorder="1" applyAlignment="1">
      <alignment horizontal="right"/>
      <protection/>
    </xf>
    <xf numFmtId="0" fontId="0" fillId="0" borderId="0" xfId="54" applyAlignment="1">
      <alignment vertical="top"/>
      <protection/>
    </xf>
    <xf numFmtId="0" fontId="26" fillId="0" borderId="0" xfId="54" applyFont="1" applyAlignment="1">
      <alignment vertical="top"/>
      <protection/>
    </xf>
    <xf numFmtId="0" fontId="32" fillId="0" borderId="0" xfId="54" applyFont="1" applyAlignment="1">
      <alignment horizontal="left" vertical="top"/>
      <protection/>
    </xf>
    <xf numFmtId="2" fontId="41" fillId="0" borderId="0" xfId="0" applyNumberFormat="1" applyFont="1" applyAlignment="1">
      <alignment/>
    </xf>
    <xf numFmtId="2" fontId="41" fillId="0" borderId="0" xfId="61" applyNumberFormat="1" applyFont="1" applyAlignment="1">
      <alignment/>
    </xf>
    <xf numFmtId="2" fontId="42" fillId="0" borderId="0" xfId="61" applyNumberFormat="1" applyFont="1" applyAlignment="1">
      <alignment/>
    </xf>
    <xf numFmtId="2" fontId="0" fillId="0" borderId="0" xfId="0" applyNumberFormat="1" applyFont="1" applyAlignment="1">
      <alignment/>
    </xf>
    <xf numFmtId="2" fontId="43" fillId="0" borderId="0" xfId="61" applyNumberFormat="1" applyFont="1" applyAlignment="1">
      <alignment/>
    </xf>
    <xf numFmtId="2" fontId="4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44" fillId="0" borderId="0" xfId="61" applyNumberFormat="1" applyFont="1" applyAlignment="1">
      <alignment/>
    </xf>
    <xf numFmtId="0" fontId="0" fillId="0" borderId="16" xfId="0" applyBorder="1" applyAlignment="1">
      <alignment/>
    </xf>
    <xf numFmtId="0" fontId="40" fillId="0" borderId="0" xfId="0" applyFont="1" applyAlignment="1">
      <alignment/>
    </xf>
    <xf numFmtId="0" fontId="0" fillId="0" borderId="14" xfId="0" applyBorder="1" applyAlignment="1">
      <alignment/>
    </xf>
    <xf numFmtId="0" fontId="47" fillId="0" borderId="12" xfId="0" applyFont="1" applyBorder="1" applyAlignment="1">
      <alignment horizontal="center" vertical="top" wrapText="1"/>
    </xf>
    <xf numFmtId="0" fontId="47" fillId="0" borderId="49" xfId="0" applyFont="1" applyBorder="1" applyAlignment="1">
      <alignment horizontal="center" vertical="center"/>
    </xf>
    <xf numFmtId="0" fontId="47" fillId="0" borderId="50" xfId="0" applyFont="1" applyBorder="1" applyAlignment="1">
      <alignment horizontal="center" vertical="center"/>
    </xf>
    <xf numFmtId="0" fontId="48" fillId="0" borderId="27" xfId="0" applyFont="1" applyBorder="1" applyAlignment="1">
      <alignment horizontal="center"/>
    </xf>
    <xf numFmtId="0" fontId="48" fillId="0" borderId="14" xfId="0" applyFont="1" applyBorder="1" applyAlignment="1">
      <alignment vertical="top" wrapText="1"/>
    </xf>
    <xf numFmtId="0" fontId="47" fillId="0" borderId="51" xfId="0" applyFont="1" applyBorder="1" applyAlignment="1">
      <alignment horizontal="center" vertical="center"/>
    </xf>
    <xf numFmtId="0" fontId="48" fillId="0" borderId="27" xfId="0" applyFont="1" applyBorder="1" applyAlignment="1">
      <alignment/>
    </xf>
    <xf numFmtId="49" fontId="49" fillId="0" borderId="14" xfId="0" applyNumberFormat="1" applyFont="1" applyBorder="1" applyAlignment="1">
      <alignment/>
    </xf>
    <xf numFmtId="0" fontId="50" fillId="0" borderId="52" xfId="0" applyFont="1" applyBorder="1" applyAlignment="1">
      <alignment horizontal="center" vertical="center" wrapText="1"/>
    </xf>
    <xf numFmtId="0" fontId="50" fillId="0" borderId="27" xfId="0" applyFont="1" applyBorder="1" applyAlignment="1">
      <alignment/>
    </xf>
    <xf numFmtId="0" fontId="50" fillId="0" borderId="14" xfId="0" applyFont="1" applyBorder="1" applyAlignment="1">
      <alignment/>
    </xf>
    <xf numFmtId="0" fontId="48" fillId="0" borderId="52" xfId="0" applyFont="1" applyBorder="1" applyAlignment="1">
      <alignment horizontal="center" vertical="center" wrapText="1"/>
    </xf>
    <xf numFmtId="0" fontId="50" fillId="0" borderId="34" xfId="0" applyFont="1" applyBorder="1" applyAlignment="1">
      <alignment/>
    </xf>
    <xf numFmtId="0" fontId="51" fillId="0" borderId="53" xfId="0" applyFont="1" applyBorder="1" applyAlignment="1">
      <alignment horizontal="center" wrapText="1"/>
    </xf>
    <xf numFmtId="0" fontId="52" fillId="0" borderId="52" xfId="0" applyFont="1" applyBorder="1" applyAlignment="1">
      <alignment horizontal="center" vertical="center" wrapText="1"/>
    </xf>
    <xf numFmtId="0" fontId="48" fillId="0" borderId="24" xfId="0" applyFont="1" applyBorder="1" applyAlignment="1">
      <alignment/>
    </xf>
    <xf numFmtId="0" fontId="48" fillId="33" borderId="26" xfId="54" applyFont="1" applyFill="1" applyBorder="1" applyAlignment="1">
      <alignment horizontal="center" wrapText="1"/>
      <protection/>
    </xf>
    <xf numFmtId="0" fontId="50" fillId="0" borderId="54" xfId="0" applyFont="1" applyBorder="1" applyAlignment="1">
      <alignment horizontal="center" vertical="center" wrapText="1"/>
    </xf>
    <xf numFmtId="0" fontId="48" fillId="0" borderId="0" xfId="0" applyFont="1" applyBorder="1" applyAlignment="1">
      <alignment/>
    </xf>
    <xf numFmtId="0" fontId="48" fillId="0" borderId="27" xfId="0" applyFont="1" applyBorder="1" applyAlignment="1">
      <alignment horizontal="left"/>
    </xf>
    <xf numFmtId="0" fontId="50" fillId="0" borderId="21" xfId="0" applyFont="1" applyBorder="1" applyAlignment="1">
      <alignment/>
    </xf>
    <xf numFmtId="0" fontId="52" fillId="0" borderId="55" xfId="0" applyFont="1" applyBorder="1" applyAlignment="1">
      <alignment horizontal="center" vertical="center" wrapText="1"/>
    </xf>
    <xf numFmtId="0" fontId="48" fillId="0" borderId="24" xfId="0" applyFont="1" applyBorder="1" applyAlignment="1">
      <alignment horizontal="left"/>
    </xf>
    <xf numFmtId="0" fontId="50" fillId="33" borderId="54" xfId="0" applyFont="1" applyFill="1" applyBorder="1" applyAlignment="1">
      <alignment horizontal="center" wrapText="1"/>
    </xf>
    <xf numFmtId="0" fontId="50" fillId="0" borderId="0" xfId="0" applyFont="1" applyBorder="1" applyAlignment="1">
      <alignment/>
    </xf>
    <xf numFmtId="0" fontId="50" fillId="0" borderId="54" xfId="0" applyFont="1" applyBorder="1" applyAlignment="1">
      <alignment horizontal="center" wrapText="1"/>
    </xf>
    <xf numFmtId="0" fontId="50" fillId="0" borderId="52" xfId="0" applyFont="1" applyBorder="1" applyAlignment="1">
      <alignment horizontal="center"/>
    </xf>
    <xf numFmtId="0" fontId="48" fillId="0" borderId="52" xfId="0" applyFont="1" applyBorder="1" applyAlignment="1">
      <alignment horizontal="center"/>
    </xf>
    <xf numFmtId="0" fontId="50" fillId="0" borderId="19" xfId="0" applyFont="1" applyBorder="1" applyAlignment="1">
      <alignment/>
    </xf>
    <xf numFmtId="0" fontId="53" fillId="0" borderId="52" xfId="0" applyFont="1" applyFill="1" applyBorder="1" applyAlignment="1">
      <alignment horizontal="center" wrapText="1"/>
    </xf>
    <xf numFmtId="0" fontId="53" fillId="0" borderId="52" xfId="0" applyFont="1" applyBorder="1" applyAlignment="1">
      <alignment horizontal="center" wrapText="1"/>
    </xf>
    <xf numFmtId="0" fontId="50" fillId="0" borderId="52" xfId="0" applyFont="1" applyBorder="1" applyAlignment="1">
      <alignment horizontal="center" wrapText="1"/>
    </xf>
    <xf numFmtId="0" fontId="48" fillId="0" borderId="52" xfId="0" applyFont="1" applyBorder="1" applyAlignment="1">
      <alignment horizontal="center" wrapText="1"/>
    </xf>
    <xf numFmtId="0" fontId="53" fillId="33" borderId="52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/>
    </xf>
    <xf numFmtId="0" fontId="50" fillId="0" borderId="16" xfId="0" applyFont="1" applyBorder="1" applyAlignment="1">
      <alignment/>
    </xf>
    <xf numFmtId="0" fontId="48" fillId="0" borderId="23" xfId="0" applyFont="1" applyBorder="1" applyAlignment="1">
      <alignment horizontal="left"/>
    </xf>
    <xf numFmtId="0" fontId="48" fillId="33" borderId="26" xfId="54" applyFont="1" applyFill="1" applyBorder="1" applyAlignment="1">
      <alignment horizontal="left" vertical="center" wrapText="1" indent="2"/>
      <protection/>
    </xf>
    <xf numFmtId="0" fontId="48" fillId="0" borderId="54" xfId="0" applyFont="1" applyBorder="1" applyAlignment="1">
      <alignment horizontal="center"/>
    </xf>
    <xf numFmtId="0" fontId="49" fillId="33" borderId="14" xfId="54" applyFont="1" applyFill="1" applyBorder="1" applyAlignment="1">
      <alignment horizontal="left" wrapText="1"/>
      <protection/>
    </xf>
    <xf numFmtId="0" fontId="48" fillId="0" borderId="10" xfId="0" applyFont="1" applyBorder="1" applyAlignment="1">
      <alignment horizontal="left"/>
    </xf>
    <xf numFmtId="0" fontId="52" fillId="0" borderId="52" xfId="0" applyFont="1" applyBorder="1" applyAlignment="1">
      <alignment horizontal="center"/>
    </xf>
    <xf numFmtId="0" fontId="48" fillId="0" borderId="56" xfId="0" applyFont="1" applyBorder="1" applyAlignment="1">
      <alignment/>
    </xf>
    <xf numFmtId="0" fontId="50" fillId="0" borderId="57" xfId="0" applyFont="1" applyBorder="1" applyAlignment="1">
      <alignment/>
    </xf>
    <xf numFmtId="0" fontId="52" fillId="0" borderId="58" xfId="0" applyFont="1" applyBorder="1" applyAlignment="1">
      <alignment horizontal="center"/>
    </xf>
    <xf numFmtId="0" fontId="49" fillId="33" borderId="14" xfId="54" applyFont="1" applyFill="1" applyBorder="1" applyAlignment="1">
      <alignment horizontal="center" wrapText="1"/>
      <protection/>
    </xf>
    <xf numFmtId="0" fontId="54" fillId="33" borderId="0" xfId="54" applyFont="1" applyFill="1" applyAlignment="1">
      <alignment horizontal="centerContinuous"/>
      <protection/>
    </xf>
    <xf numFmtId="0" fontId="58" fillId="0" borderId="0" xfId="0" applyFont="1" applyAlignment="1">
      <alignment/>
    </xf>
    <xf numFmtId="0" fontId="0" fillId="0" borderId="0" xfId="54" applyFont="1" applyAlignment="1">
      <alignment horizontal="left" vertical="top" wrapText="1"/>
      <protection/>
    </xf>
    <xf numFmtId="2" fontId="34" fillId="0" borderId="0" xfId="0" applyNumberFormat="1" applyFont="1" applyAlignment="1">
      <alignment/>
    </xf>
    <xf numFmtId="2" fontId="44" fillId="0" borderId="0" xfId="61" applyNumberFormat="1" applyFont="1" applyAlignment="1">
      <alignment/>
    </xf>
    <xf numFmtId="2" fontId="26" fillId="0" borderId="0" xfId="0" applyNumberFormat="1" applyFont="1" applyAlignment="1">
      <alignment/>
    </xf>
    <xf numFmtId="2" fontId="43" fillId="0" borderId="0" xfId="61" applyNumberFormat="1" applyFont="1" applyAlignment="1">
      <alignment/>
    </xf>
    <xf numFmtId="2" fontId="52" fillId="0" borderId="0" xfId="61" applyNumberFormat="1" applyFont="1" applyAlignment="1">
      <alignment/>
    </xf>
    <xf numFmtId="43" fontId="58" fillId="0" borderId="0" xfId="61" applyNumberFormat="1" applyFont="1" applyAlignment="1">
      <alignment/>
    </xf>
    <xf numFmtId="0" fontId="26" fillId="0" borderId="0" xfId="0" applyFont="1" applyAlignment="1">
      <alignment/>
    </xf>
    <xf numFmtId="0" fontId="30" fillId="0" borderId="0" xfId="0" applyFont="1" applyAlignment="1">
      <alignment/>
    </xf>
    <xf numFmtId="0" fontId="52" fillId="0" borderId="0" xfId="0" applyFont="1" applyAlignment="1">
      <alignment horizontal="left" indent="2"/>
    </xf>
    <xf numFmtId="0" fontId="58" fillId="0" borderId="0" xfId="0" applyFont="1" applyAlignment="1">
      <alignment horizontal="left" indent="4"/>
    </xf>
    <xf numFmtId="0" fontId="50" fillId="0" borderId="0" xfId="0" applyFont="1" applyAlignment="1">
      <alignment horizontal="left" indent="4"/>
    </xf>
    <xf numFmtId="0" fontId="50" fillId="0" borderId="0" xfId="0" applyFont="1" applyAlignment="1">
      <alignment horizontal="left" indent="5"/>
    </xf>
    <xf numFmtId="0" fontId="50" fillId="0" borderId="0" xfId="0" applyFont="1" applyAlignment="1">
      <alignment/>
    </xf>
    <xf numFmtId="0" fontId="48" fillId="0" borderId="0" xfId="0" applyFont="1" applyAlignment="1">
      <alignment/>
    </xf>
    <xf numFmtId="0" fontId="59" fillId="0" borderId="0" xfId="0" applyFont="1" applyAlignment="1">
      <alignment/>
    </xf>
    <xf numFmtId="0" fontId="50" fillId="0" borderId="0" xfId="0" applyFont="1" applyAlignment="1">
      <alignment horizontal="left" indent="2"/>
    </xf>
    <xf numFmtId="0" fontId="48" fillId="0" borderId="0" xfId="0" applyFont="1" applyAlignment="1">
      <alignment horizontal="left" indent="2"/>
    </xf>
    <xf numFmtId="0" fontId="26" fillId="36" borderId="0" xfId="54" applyFont="1" applyFill="1" applyAlignment="1">
      <alignment vertical="center"/>
      <protection/>
    </xf>
    <xf numFmtId="0" fontId="57" fillId="0" borderId="0" xfId="0" applyFont="1" applyAlignment="1">
      <alignment wrapText="1"/>
    </xf>
    <xf numFmtId="0" fontId="60" fillId="0" borderId="0" xfId="0" applyFont="1" applyAlignment="1">
      <alignment wrapText="1"/>
    </xf>
    <xf numFmtId="0" fontId="26" fillId="0" borderId="0" xfId="54" applyFont="1" applyFill="1" applyAlignment="1">
      <alignment vertical="center"/>
      <protection/>
    </xf>
    <xf numFmtId="0" fontId="0" fillId="0" borderId="0" xfId="0" applyAlignment="1">
      <alignment/>
    </xf>
    <xf numFmtId="0" fontId="55" fillId="37" borderId="0" xfId="54" applyFont="1" applyFill="1">
      <alignment/>
      <protection/>
    </xf>
    <xf numFmtId="0" fontId="54" fillId="37" borderId="0" xfId="54" applyFont="1" applyFill="1">
      <alignment/>
      <protection/>
    </xf>
    <xf numFmtId="0" fontId="26" fillId="37" borderId="0" xfId="54" applyFont="1" applyFill="1">
      <alignment/>
      <protection/>
    </xf>
    <xf numFmtId="0" fontId="55" fillId="37" borderId="0" xfId="54" applyFont="1" applyFill="1" applyAlignment="1">
      <alignment horizontal="center"/>
      <protection/>
    </xf>
    <xf numFmtId="0" fontId="57" fillId="37" borderId="13" xfId="54" applyFont="1" applyFill="1" applyBorder="1" applyAlignment="1">
      <alignment horizontal="center" vertical="center" wrapText="1"/>
      <protection/>
    </xf>
    <xf numFmtId="0" fontId="137" fillId="37" borderId="13" xfId="54" applyFont="1" applyFill="1" applyBorder="1" applyAlignment="1">
      <alignment horizontal="center" vertical="center" wrapText="1"/>
      <protection/>
    </xf>
    <xf numFmtId="0" fontId="61" fillId="37" borderId="41" xfId="54" applyFont="1" applyFill="1" applyBorder="1" applyAlignment="1">
      <alignment horizontal="left" vertical="center" indent="1"/>
      <protection/>
    </xf>
    <xf numFmtId="0" fontId="61" fillId="37" borderId="42" xfId="54" applyFont="1" applyFill="1" applyBorder="1" applyAlignment="1">
      <alignment horizontal="left" vertical="center" indent="1"/>
      <protection/>
    </xf>
    <xf numFmtId="0" fontId="61" fillId="37" borderId="43" xfId="54" applyFont="1" applyFill="1" applyBorder="1" applyAlignment="1">
      <alignment horizontal="left" vertical="center" indent="1"/>
      <protection/>
    </xf>
    <xf numFmtId="0" fontId="57" fillId="37" borderId="44" xfId="54" applyFont="1" applyFill="1" applyBorder="1" applyAlignment="1">
      <alignment horizontal="center"/>
      <protection/>
    </xf>
    <xf numFmtId="0" fontId="57" fillId="37" borderId="44" xfId="54" applyFont="1" applyFill="1" applyBorder="1" applyAlignment="1">
      <alignment/>
      <protection/>
    </xf>
    <xf numFmtId="0" fontId="60" fillId="37" borderId="16" xfId="54" applyFont="1" applyFill="1" applyBorder="1" applyAlignment="1">
      <alignment horizontal="center"/>
      <protection/>
    </xf>
    <xf numFmtId="164" fontId="60" fillId="37" borderId="59" xfId="54" applyNumberFormat="1" applyFont="1" applyFill="1" applyBorder="1" applyAlignment="1">
      <alignment horizontal="right"/>
      <protection/>
    </xf>
    <xf numFmtId="164" fontId="60" fillId="37" borderId="60" xfId="54" applyNumberFormat="1" applyFont="1" applyFill="1" applyBorder="1" applyAlignment="1">
      <alignment horizontal="right"/>
      <protection/>
    </xf>
    <xf numFmtId="0" fontId="60" fillId="37" borderId="16" xfId="54" applyFont="1" applyFill="1" applyBorder="1" applyAlignment="1">
      <alignment horizontal="left" indent="5"/>
      <protection/>
    </xf>
    <xf numFmtId="0" fontId="138" fillId="37" borderId="16" xfId="54" applyFont="1" applyFill="1" applyBorder="1" applyAlignment="1">
      <alignment horizontal="left" indent="5"/>
      <protection/>
    </xf>
    <xf numFmtId="0" fontId="60" fillId="37" borderId="16" xfId="54" applyFont="1" applyFill="1" applyBorder="1" applyAlignment="1">
      <alignment horizontal="left" indent="2"/>
      <protection/>
    </xf>
    <xf numFmtId="0" fontId="60" fillId="37" borderId="16" xfId="54" applyFont="1" applyFill="1" applyBorder="1" applyAlignment="1">
      <alignment horizontal="left" wrapText="1" indent="2"/>
      <protection/>
    </xf>
    <xf numFmtId="0" fontId="60" fillId="37" borderId="16" xfId="54" applyFont="1" applyFill="1" applyBorder="1" applyAlignment="1">
      <alignment horizontal="left" vertical="top" wrapText="1" indent="5"/>
      <protection/>
    </xf>
    <xf numFmtId="0" fontId="60" fillId="37" borderId="36" xfId="54" applyFont="1" applyFill="1" applyBorder="1" applyAlignment="1">
      <alignment wrapText="1"/>
      <protection/>
    </xf>
    <xf numFmtId="0" fontId="57" fillId="37" borderId="35" xfId="54" applyFont="1" applyFill="1" applyBorder="1" applyAlignment="1">
      <alignment horizontal="center" vertical="top" wrapText="1"/>
      <protection/>
    </xf>
    <xf numFmtId="0" fontId="60" fillId="37" borderId="35" xfId="54" applyFont="1" applyFill="1" applyBorder="1" applyAlignment="1">
      <alignment horizontal="center" vertical="center"/>
      <protection/>
    </xf>
    <xf numFmtId="0" fontId="57" fillId="37" borderId="16" xfId="54" applyFont="1" applyFill="1" applyBorder="1" applyAlignment="1">
      <alignment horizontal="center"/>
      <protection/>
    </xf>
    <xf numFmtId="0" fontId="57" fillId="37" borderId="16" xfId="54" applyFont="1" applyFill="1" applyBorder="1" applyAlignment="1">
      <alignment/>
      <protection/>
    </xf>
    <xf numFmtId="0" fontId="60" fillId="37" borderId="16" xfId="54" applyFont="1" applyFill="1" applyBorder="1" applyAlignment="1">
      <alignment horizontal="left" wrapText="1" indent="5"/>
      <protection/>
    </xf>
    <xf numFmtId="0" fontId="57" fillId="37" borderId="16" xfId="54" applyFont="1" applyFill="1" applyBorder="1" applyAlignment="1">
      <alignment horizontal="center" vertical="top" wrapText="1"/>
      <protection/>
    </xf>
    <xf numFmtId="164" fontId="60" fillId="37" borderId="36" xfId="54" applyNumberFormat="1" applyFont="1" applyFill="1" applyBorder="1" applyAlignment="1">
      <alignment horizontal="right"/>
      <protection/>
    </xf>
    <xf numFmtId="0" fontId="60" fillId="37" borderId="35" xfId="54" applyFont="1" applyFill="1" applyBorder="1" applyAlignment="1">
      <alignment horizontal="left" indent="2"/>
      <protection/>
    </xf>
    <xf numFmtId="0" fontId="60" fillId="37" borderId="16" xfId="54" applyFont="1" applyFill="1" applyBorder="1" applyAlignment="1">
      <alignment horizontal="center" vertical="center"/>
      <protection/>
    </xf>
    <xf numFmtId="0" fontId="60" fillId="37" borderId="14" xfId="54" applyFont="1" applyFill="1" applyBorder="1" applyAlignment="1">
      <alignment horizontal="center"/>
      <protection/>
    </xf>
    <xf numFmtId="0" fontId="57" fillId="37" borderId="16" xfId="54" applyFont="1" applyFill="1" applyBorder="1" applyAlignment="1">
      <alignment horizontal="center" vertical="center"/>
      <protection/>
    </xf>
    <xf numFmtId="0" fontId="57" fillId="37" borderId="35" xfId="54" applyFont="1" applyFill="1" applyBorder="1" applyAlignment="1">
      <alignment horizontal="center" vertical="center"/>
      <protection/>
    </xf>
    <xf numFmtId="0" fontId="60" fillId="37" borderId="35" xfId="54" applyFont="1" applyFill="1" applyBorder="1" applyAlignment="1">
      <alignment horizontal="left" wrapText="1" indent="2"/>
      <protection/>
    </xf>
    <xf numFmtId="0" fontId="60" fillId="37" borderId="35" xfId="54" applyFont="1" applyFill="1" applyBorder="1" applyAlignment="1">
      <alignment horizontal="center"/>
      <protection/>
    </xf>
    <xf numFmtId="0" fontId="60" fillId="37" borderId="16" xfId="54" applyFont="1" applyFill="1" applyBorder="1" applyAlignment="1">
      <alignment horizontal="center" wrapText="1"/>
      <protection/>
    </xf>
    <xf numFmtId="0" fontId="30" fillId="37" borderId="16" xfId="54" applyFont="1" applyFill="1" applyBorder="1" applyAlignment="1">
      <alignment vertical="top"/>
      <protection/>
    </xf>
    <xf numFmtId="0" fontId="65" fillId="37" borderId="16" xfId="54" applyFont="1" applyFill="1" applyBorder="1" applyAlignment="1">
      <alignment horizontal="center" vertical="top"/>
      <protection/>
    </xf>
    <xf numFmtId="0" fontId="57" fillId="37" borderId="16" xfId="54" applyFont="1" applyFill="1" applyBorder="1" applyAlignment="1">
      <alignment horizontal="center" vertical="top"/>
      <protection/>
    </xf>
    <xf numFmtId="0" fontId="66" fillId="37" borderId="14" xfId="54" applyFont="1" applyFill="1" applyBorder="1" applyAlignment="1">
      <alignment horizontal="center"/>
      <protection/>
    </xf>
    <xf numFmtId="0" fontId="57" fillId="37" borderId="35" xfId="54" applyFont="1" applyFill="1" applyBorder="1" applyAlignment="1">
      <alignment horizontal="center"/>
      <protection/>
    </xf>
    <xf numFmtId="0" fontId="57" fillId="37" borderId="35" xfId="54" applyFont="1" applyFill="1" applyBorder="1" applyAlignment="1">
      <alignment horizontal="center" vertical="top"/>
      <protection/>
    </xf>
    <xf numFmtId="0" fontId="57" fillId="37" borderId="16" xfId="54" applyFont="1" applyFill="1" applyBorder="1" applyAlignment="1">
      <alignment vertical="center"/>
      <protection/>
    </xf>
    <xf numFmtId="0" fontId="61" fillId="37" borderId="34" xfId="54" applyFont="1" applyFill="1" applyBorder="1" applyAlignment="1">
      <alignment horizontal="left" vertical="center" indent="1"/>
      <protection/>
    </xf>
    <xf numFmtId="0" fontId="61" fillId="37" borderId="45" xfId="54" applyFont="1" applyFill="1" applyBorder="1" applyAlignment="1">
      <alignment horizontal="left" vertical="center" indent="1"/>
      <protection/>
    </xf>
    <xf numFmtId="0" fontId="60" fillId="37" borderId="35" xfId="54" applyFont="1" applyFill="1" applyBorder="1" applyAlignment="1">
      <alignment horizontal="center" vertical="top"/>
      <protection/>
    </xf>
    <xf numFmtId="0" fontId="57" fillId="37" borderId="14" xfId="54" applyFont="1" applyFill="1" applyBorder="1" applyAlignment="1">
      <alignment vertical="center"/>
      <protection/>
    </xf>
    <xf numFmtId="0" fontId="60" fillId="37" borderId="16" xfId="54" applyFont="1" applyFill="1" applyBorder="1" applyAlignment="1">
      <alignment horizontal="center" vertical="top"/>
      <protection/>
    </xf>
    <xf numFmtId="0" fontId="60" fillId="37" borderId="15" xfId="54" applyFont="1" applyFill="1" applyBorder="1" applyAlignment="1">
      <alignment horizontal="center"/>
      <protection/>
    </xf>
    <xf numFmtId="0" fontId="60" fillId="37" borderId="44" xfId="54" applyFont="1" applyFill="1" applyBorder="1" applyAlignment="1">
      <alignment horizontal="center"/>
      <protection/>
    </xf>
    <xf numFmtId="0" fontId="60" fillId="37" borderId="35" xfId="54" applyFont="1" applyFill="1" applyBorder="1">
      <alignment/>
      <protection/>
    </xf>
    <xf numFmtId="164" fontId="60" fillId="37" borderId="16" xfId="54" applyNumberFormat="1" applyFont="1" applyFill="1" applyBorder="1" applyAlignment="1">
      <alignment horizontal="right"/>
      <protection/>
    </xf>
    <xf numFmtId="164" fontId="60" fillId="37" borderId="0" xfId="54" applyNumberFormat="1" applyFont="1" applyFill="1" applyBorder="1" applyAlignment="1">
      <alignment horizontal="right"/>
      <protection/>
    </xf>
    <xf numFmtId="0" fontId="58" fillId="37" borderId="16" xfId="54" applyFont="1" applyFill="1" applyBorder="1" applyAlignment="1">
      <alignment horizontal="left" wrapText="1"/>
      <protection/>
    </xf>
    <xf numFmtId="164" fontId="60" fillId="37" borderId="0" xfId="54" applyNumberFormat="1" applyFont="1" applyFill="1" applyBorder="1" applyAlignment="1">
      <alignment horizontal="right" wrapText="1"/>
      <protection/>
    </xf>
    <xf numFmtId="0" fontId="60" fillId="37" borderId="16" xfId="54" applyFont="1" applyFill="1" applyBorder="1">
      <alignment/>
      <protection/>
    </xf>
    <xf numFmtId="0" fontId="60" fillId="37" borderId="35" xfId="54" applyFont="1" applyFill="1" applyBorder="1" applyAlignment="1">
      <alignment horizontal="left" wrapText="1" indent="5"/>
      <protection/>
    </xf>
    <xf numFmtId="0" fontId="57" fillId="37" borderId="61" xfId="54" applyFont="1" applyFill="1" applyBorder="1" applyAlignment="1">
      <alignment/>
      <protection/>
    </xf>
    <xf numFmtId="0" fontId="61" fillId="37" borderId="62" xfId="54" applyFont="1" applyFill="1" applyBorder="1" applyAlignment="1">
      <alignment horizontal="left" vertical="center" indent="1"/>
      <protection/>
    </xf>
    <xf numFmtId="0" fontId="61" fillId="37" borderId="63" xfId="54" applyFont="1" applyFill="1" applyBorder="1" applyAlignment="1">
      <alignment horizontal="left" vertical="center" indent="1"/>
      <protection/>
    </xf>
    <xf numFmtId="0" fontId="61" fillId="37" borderId="64" xfId="54" applyFont="1" applyFill="1" applyBorder="1" applyAlignment="1">
      <alignment horizontal="left" vertical="center" indent="1"/>
      <protection/>
    </xf>
    <xf numFmtId="0" fontId="60" fillId="37" borderId="16" xfId="54" applyFont="1" applyFill="1" applyBorder="1" applyAlignment="1">
      <alignment horizontal="left" vertical="center" indent="1"/>
      <protection/>
    </xf>
    <xf numFmtId="0" fontId="60" fillId="37" borderId="35" xfId="54" applyFont="1" applyFill="1" applyBorder="1" applyAlignment="1">
      <alignment horizontal="left" vertical="top"/>
      <protection/>
    </xf>
    <xf numFmtId="0" fontId="60" fillId="37" borderId="16" xfId="54" applyFont="1" applyFill="1" applyBorder="1" applyAlignment="1">
      <alignment horizontal="left" wrapText="1"/>
      <protection/>
    </xf>
    <xf numFmtId="0" fontId="60" fillId="37" borderId="0" xfId="54" applyFont="1" applyFill="1">
      <alignment/>
      <protection/>
    </xf>
    <xf numFmtId="0" fontId="61" fillId="37" borderId="16" xfId="54" applyFont="1" applyFill="1" applyBorder="1" applyAlignment="1">
      <alignment horizontal="left" vertical="center" indent="2"/>
      <protection/>
    </xf>
    <xf numFmtId="0" fontId="61" fillId="37" borderId="16" xfId="54" applyFont="1" applyFill="1" applyBorder="1" applyAlignment="1">
      <alignment horizontal="left" vertical="center" indent="1"/>
      <protection/>
    </xf>
    <xf numFmtId="0" fontId="60" fillId="37" borderId="44" xfId="54" applyFont="1" applyFill="1" applyBorder="1">
      <alignment/>
      <protection/>
    </xf>
    <xf numFmtId="0" fontId="60" fillId="37" borderId="0" xfId="54" applyFont="1" applyFill="1" applyAlignment="1">
      <alignment horizontal="center"/>
      <protection/>
    </xf>
    <xf numFmtId="0" fontId="61" fillId="37" borderId="26" xfId="54" applyFont="1" applyFill="1" applyBorder="1" applyAlignment="1">
      <alignment horizontal="left" vertical="center" indent="1"/>
      <protection/>
    </xf>
    <xf numFmtId="0" fontId="60" fillId="37" borderId="25" xfId="54" applyFont="1" applyFill="1" applyBorder="1" applyAlignment="1">
      <alignment horizontal="left" indent="1"/>
      <protection/>
    </xf>
    <xf numFmtId="0" fontId="60" fillId="37" borderId="25" xfId="54" applyFont="1" applyFill="1" applyBorder="1" applyAlignment="1">
      <alignment horizontal="center"/>
      <protection/>
    </xf>
    <xf numFmtId="4" fontId="60" fillId="37" borderId="25" xfId="54" applyNumberFormat="1" applyFont="1" applyFill="1" applyBorder="1" applyAlignment="1">
      <alignment horizontal="center"/>
      <protection/>
    </xf>
    <xf numFmtId="0" fontId="60" fillId="37" borderId="40" xfId="54" applyFont="1" applyFill="1" applyBorder="1" applyAlignment="1">
      <alignment horizontal="center"/>
      <protection/>
    </xf>
    <xf numFmtId="0" fontId="57" fillId="37" borderId="14" xfId="54" applyFont="1" applyFill="1" applyBorder="1" applyAlignment="1">
      <alignment horizontal="left" vertical="top"/>
      <protection/>
    </xf>
    <xf numFmtId="0" fontId="60" fillId="37" borderId="0" xfId="54" applyFont="1" applyFill="1" applyBorder="1" applyAlignment="1">
      <alignment horizontal="left" vertical="top" wrapText="1"/>
      <protection/>
    </xf>
    <xf numFmtId="0" fontId="60" fillId="37" borderId="36" xfId="54" applyFont="1" applyFill="1" applyBorder="1" applyAlignment="1">
      <alignment horizontal="left" vertical="top" wrapText="1"/>
      <protection/>
    </xf>
    <xf numFmtId="0" fontId="60" fillId="37" borderId="0" xfId="54" applyFont="1" applyFill="1" applyAlignment="1">
      <alignment horizontal="left" indent="1"/>
      <protection/>
    </xf>
    <xf numFmtId="0" fontId="138" fillId="37" borderId="16" xfId="54" applyFont="1" applyFill="1" applyBorder="1" applyAlignment="1">
      <alignment horizontal="left" wrapText="1" indent="2"/>
      <protection/>
    </xf>
    <xf numFmtId="0" fontId="57" fillId="37" borderId="16" xfId="54" applyFont="1" applyFill="1" applyBorder="1" applyAlignment="1">
      <alignment horizontal="left" wrapText="1"/>
      <protection/>
    </xf>
    <xf numFmtId="0" fontId="60" fillId="37" borderId="35" xfId="54" applyFont="1" applyFill="1" applyBorder="1" applyAlignment="1">
      <alignment horizontal="left" vertical="top" wrapText="1"/>
      <protection/>
    </xf>
    <xf numFmtId="0" fontId="60" fillId="37" borderId="35" xfId="54" applyFont="1" applyFill="1" applyBorder="1" applyAlignment="1">
      <alignment horizontal="left" wrapText="1"/>
      <protection/>
    </xf>
    <xf numFmtId="0" fontId="138" fillId="37" borderId="16" xfId="54" applyFont="1" applyFill="1" applyBorder="1" applyAlignment="1">
      <alignment horizontal="left" wrapText="1"/>
      <protection/>
    </xf>
    <xf numFmtId="0" fontId="60" fillId="37" borderId="16" xfId="54" applyFont="1" applyFill="1" applyBorder="1" applyAlignment="1">
      <alignment horizontal="left" vertical="top" wrapText="1"/>
      <protection/>
    </xf>
    <xf numFmtId="0" fontId="60" fillId="37" borderId="35" xfId="54" applyFont="1" applyFill="1" applyBorder="1" applyAlignment="1">
      <alignment horizontal="left" vertical="center" wrapText="1"/>
      <protection/>
    </xf>
    <xf numFmtId="0" fontId="61" fillId="37" borderId="45" xfId="54" applyFont="1" applyFill="1" applyBorder="1" applyAlignment="1">
      <alignment horizontal="left" vertical="center" wrapText="1"/>
      <protection/>
    </xf>
    <xf numFmtId="0" fontId="61" fillId="37" borderId="42" xfId="54" applyFont="1" applyFill="1" applyBorder="1" applyAlignment="1">
      <alignment horizontal="left" vertical="center" wrapText="1"/>
      <protection/>
    </xf>
    <xf numFmtId="0" fontId="57" fillId="37" borderId="35" xfId="54" applyFont="1" applyFill="1" applyBorder="1" applyAlignment="1">
      <alignment horizontal="left" wrapText="1"/>
      <protection/>
    </xf>
    <xf numFmtId="0" fontId="139" fillId="37" borderId="16" xfId="54" applyFont="1" applyFill="1" applyBorder="1" applyAlignment="1">
      <alignment horizontal="left" wrapText="1"/>
      <protection/>
    </xf>
    <xf numFmtId="0" fontId="61" fillId="37" borderId="16" xfId="54" applyFont="1" applyFill="1" applyBorder="1" applyAlignment="1">
      <alignment horizontal="left" vertical="center" wrapText="1"/>
      <protection/>
    </xf>
    <xf numFmtId="0" fontId="57" fillId="37" borderId="16" xfId="54" applyFont="1" applyFill="1" applyBorder="1" applyAlignment="1">
      <alignment horizontal="left" vertical="center" wrapText="1"/>
      <protection/>
    </xf>
    <xf numFmtId="0" fontId="63" fillId="37" borderId="65" xfId="0" applyFont="1" applyFill="1" applyBorder="1" applyAlignment="1">
      <alignment horizontal="left" wrapText="1"/>
    </xf>
    <xf numFmtId="0" fontId="60" fillId="37" borderId="16" xfId="54" applyFont="1" applyFill="1" applyBorder="1" applyAlignment="1">
      <alignment/>
      <protection/>
    </xf>
    <xf numFmtId="0" fontId="57" fillId="37" borderId="0" xfId="54" applyFont="1" applyFill="1">
      <alignment/>
      <protection/>
    </xf>
    <xf numFmtId="0" fontId="57" fillId="37" borderId="0" xfId="54" applyFont="1" applyFill="1" applyAlignment="1">
      <alignment horizontal="center"/>
      <protection/>
    </xf>
    <xf numFmtId="0" fontId="65" fillId="0" borderId="0" xfId="54" applyFont="1">
      <alignment/>
      <protection/>
    </xf>
    <xf numFmtId="0" fontId="30" fillId="0" borderId="0" xfId="54" applyFont="1">
      <alignment/>
      <protection/>
    </xf>
    <xf numFmtId="0" fontId="57" fillId="0" borderId="0" xfId="54" applyFont="1">
      <alignment/>
      <protection/>
    </xf>
    <xf numFmtId="0" fontId="57" fillId="33" borderId="0" xfId="54" applyFont="1" applyFill="1" applyAlignment="1">
      <alignment/>
      <protection/>
    </xf>
    <xf numFmtId="0" fontId="65" fillId="0" borderId="0" xfId="54" applyFont="1">
      <alignment/>
      <protection/>
    </xf>
    <xf numFmtId="0" fontId="30" fillId="0" borderId="13" xfId="54" applyFont="1" applyBorder="1" applyAlignment="1">
      <alignment horizontal="center" vertical="center" wrapText="1"/>
      <protection/>
    </xf>
    <xf numFmtId="0" fontId="30" fillId="0" borderId="0" xfId="54" applyFont="1" applyAlignment="1">
      <alignment horizontal="center" vertical="center"/>
      <protection/>
    </xf>
    <xf numFmtId="0" fontId="57" fillId="0" borderId="13" xfId="54" applyFont="1" applyBorder="1" applyAlignment="1">
      <alignment horizontal="center" vertical="center" wrapText="1"/>
      <protection/>
    </xf>
    <xf numFmtId="0" fontId="68" fillId="0" borderId="0" xfId="54" applyFont="1" applyAlignment="1">
      <alignment horizontal="left" vertical="center" indent="1"/>
      <protection/>
    </xf>
    <xf numFmtId="0" fontId="52" fillId="33" borderId="16" xfId="54" applyFont="1" applyFill="1" applyBorder="1" applyAlignment="1">
      <alignment horizontal="left" indent="1"/>
      <protection/>
    </xf>
    <xf numFmtId="0" fontId="30" fillId="0" borderId="0" xfId="54" applyFont="1" applyAlignment="1">
      <alignment/>
      <protection/>
    </xf>
    <xf numFmtId="0" fontId="58" fillId="33" borderId="16" xfId="54" applyFont="1" applyFill="1" applyBorder="1" applyAlignment="1">
      <alignment horizontal="left" indent="5"/>
      <protection/>
    </xf>
    <xf numFmtId="0" fontId="58" fillId="33" borderId="16" xfId="54" applyFont="1" applyFill="1" applyBorder="1" applyAlignment="1">
      <alignment horizontal="left" wrapText="1" indent="2"/>
      <protection/>
    </xf>
    <xf numFmtId="0" fontId="58" fillId="33" borderId="16" xfId="54" applyFont="1" applyFill="1" applyBorder="1" applyAlignment="1">
      <alignment horizontal="left" indent="2"/>
      <protection/>
    </xf>
    <xf numFmtId="0" fontId="58" fillId="33" borderId="16" xfId="54" applyFont="1" applyFill="1" applyBorder="1" applyAlignment="1">
      <alignment horizontal="left" vertical="top" wrapText="1" indent="5"/>
      <protection/>
    </xf>
    <xf numFmtId="0" fontId="58" fillId="33" borderId="35" xfId="54" applyFont="1" applyFill="1" applyBorder="1" applyAlignment="1">
      <alignment horizontal="left" vertical="center" indent="2"/>
      <protection/>
    </xf>
    <xf numFmtId="0" fontId="65" fillId="0" borderId="0" xfId="54" applyFont="1" applyAlignment="1">
      <alignment vertical="center"/>
      <protection/>
    </xf>
    <xf numFmtId="0" fontId="58" fillId="33" borderId="35" xfId="54" applyFont="1" applyFill="1" applyBorder="1" applyAlignment="1">
      <alignment horizontal="left" vertical="top" indent="5"/>
      <protection/>
    </xf>
    <xf numFmtId="0" fontId="52" fillId="37" borderId="16" xfId="54" applyFont="1" applyFill="1" applyBorder="1" applyAlignment="1">
      <alignment horizontal="left" indent="2"/>
      <protection/>
    </xf>
    <xf numFmtId="0" fontId="58" fillId="33" borderId="16" xfId="54" applyFont="1" applyFill="1" applyBorder="1" applyAlignment="1">
      <alignment horizontal="left" vertical="top" indent="5"/>
      <protection/>
    </xf>
    <xf numFmtId="0" fontId="52" fillId="37" borderId="44" xfId="54" applyFont="1" applyFill="1" applyBorder="1" applyAlignment="1">
      <alignment horizontal="left" indent="1"/>
      <protection/>
    </xf>
    <xf numFmtId="0" fontId="58" fillId="37" borderId="16" xfId="54" applyFont="1" applyFill="1" applyBorder="1" applyAlignment="1">
      <alignment horizontal="left" indent="2"/>
      <protection/>
    </xf>
    <xf numFmtId="0" fontId="69" fillId="33" borderId="25" xfId="54" applyFont="1" applyFill="1" applyBorder="1" applyAlignment="1">
      <alignment horizontal="left" vertical="center" indent="1"/>
      <protection/>
    </xf>
    <xf numFmtId="0" fontId="61" fillId="33" borderId="25" xfId="54" applyFont="1" applyFill="1" applyBorder="1" applyAlignment="1">
      <alignment horizontal="left" vertical="center" indent="1"/>
      <protection/>
    </xf>
    <xf numFmtId="0" fontId="61" fillId="33" borderId="40" xfId="54" applyFont="1" applyFill="1" applyBorder="1" applyAlignment="1">
      <alignment horizontal="left" vertical="center" indent="1"/>
      <protection/>
    </xf>
    <xf numFmtId="0" fontId="57" fillId="37" borderId="44" xfId="54" applyFont="1" applyFill="1" applyBorder="1" applyAlignment="1">
      <alignment vertical="center"/>
      <protection/>
    </xf>
    <xf numFmtId="0" fontId="30" fillId="0" borderId="0" xfId="54" applyFont="1" applyAlignment="1">
      <alignment vertical="center"/>
      <protection/>
    </xf>
    <xf numFmtId="0" fontId="58" fillId="37" borderId="16" xfId="54" applyFont="1" applyFill="1" applyBorder="1" applyAlignment="1">
      <alignment horizontal="left" wrapText="1" indent="2"/>
      <protection/>
    </xf>
    <xf numFmtId="0" fontId="58" fillId="37" borderId="16" xfId="54" applyFont="1" applyFill="1" applyBorder="1" applyAlignment="1">
      <alignment horizontal="left" indent="5"/>
      <protection/>
    </xf>
    <xf numFmtId="0" fontId="58" fillId="37" borderId="35" xfId="54" applyFont="1" applyFill="1" applyBorder="1" applyAlignment="1">
      <alignment horizontal="left" vertical="top" indent="5"/>
      <protection/>
    </xf>
    <xf numFmtId="0" fontId="52" fillId="37" borderId="16" xfId="54" applyFont="1" applyFill="1" applyBorder="1" applyAlignment="1">
      <alignment horizontal="left" indent="1"/>
      <protection/>
    </xf>
    <xf numFmtId="0" fontId="67" fillId="37" borderId="16" xfId="54" applyFont="1" applyFill="1" applyBorder="1" applyAlignment="1">
      <alignment horizontal="left" wrapText="1" indent="5"/>
      <protection/>
    </xf>
    <xf numFmtId="0" fontId="62" fillId="37" borderId="16" xfId="54" applyFont="1" applyFill="1" applyBorder="1" applyAlignment="1">
      <alignment horizontal="center"/>
      <protection/>
    </xf>
    <xf numFmtId="0" fontId="67" fillId="37" borderId="16" xfId="54" applyFont="1" applyFill="1" applyBorder="1" applyAlignment="1">
      <alignment horizontal="left" vertical="top" wrapText="1" indent="5"/>
      <protection/>
    </xf>
    <xf numFmtId="0" fontId="67" fillId="37" borderId="35" xfId="54" applyFont="1" applyFill="1" applyBorder="1" applyAlignment="1">
      <alignment horizontal="left" wrapText="1" indent="5"/>
      <protection/>
    </xf>
    <xf numFmtId="0" fontId="62" fillId="37" borderId="35" xfId="54" applyFont="1" applyFill="1" applyBorder="1" applyAlignment="1">
      <alignment horizontal="center"/>
      <protection/>
    </xf>
    <xf numFmtId="0" fontId="58" fillId="37" borderId="16" xfId="54" applyFont="1" applyFill="1" applyBorder="1" applyAlignment="1">
      <alignment horizontal="left" wrapText="1" indent="5"/>
      <protection/>
    </xf>
    <xf numFmtId="0" fontId="58" fillId="33" borderId="35" xfId="54" applyFont="1" applyFill="1" applyBorder="1" applyAlignment="1">
      <alignment horizontal="left" vertical="center" indent="5"/>
      <protection/>
    </xf>
    <xf numFmtId="0" fontId="52" fillId="33" borderId="16" xfId="54" applyFont="1" applyFill="1" applyBorder="1" applyAlignment="1">
      <alignment horizontal="left" wrapText="1" indent="1"/>
      <protection/>
    </xf>
    <xf numFmtId="0" fontId="58" fillId="33" borderId="16" xfId="54" applyFont="1" applyFill="1" applyBorder="1" applyAlignment="1">
      <alignment horizontal="left" vertical="center" indent="5"/>
      <protection/>
    </xf>
    <xf numFmtId="0" fontId="58" fillId="33" borderId="16" xfId="54" applyFont="1" applyFill="1" applyBorder="1" applyAlignment="1">
      <alignment horizontal="left" vertical="top" wrapText="1" indent="2"/>
      <protection/>
    </xf>
    <xf numFmtId="0" fontId="52" fillId="37" borderId="16" xfId="54" applyFont="1" applyFill="1" applyBorder="1" applyAlignment="1">
      <alignment horizontal="left" wrapText="1" indent="1"/>
      <protection/>
    </xf>
    <xf numFmtId="0" fontId="65" fillId="0" borderId="0" xfId="54" applyFont="1" applyAlignment="1">
      <alignment vertical="top"/>
      <protection/>
    </xf>
    <xf numFmtId="0" fontId="58" fillId="33" borderId="16" xfId="54" applyFont="1" applyFill="1" applyBorder="1" applyAlignment="1">
      <alignment horizontal="left" vertical="center" wrapText="1" indent="2"/>
      <protection/>
    </xf>
    <xf numFmtId="0" fontId="58" fillId="33" borderId="16" xfId="54" applyFont="1" applyFill="1" applyBorder="1" applyAlignment="1">
      <alignment horizontal="left" vertical="center" indent="2"/>
      <protection/>
    </xf>
    <xf numFmtId="0" fontId="58" fillId="33" borderId="16" xfId="54" applyFont="1" applyFill="1" applyBorder="1" applyAlignment="1">
      <alignment horizontal="left" vertical="top" indent="2"/>
      <protection/>
    </xf>
    <xf numFmtId="0" fontId="57" fillId="33" borderId="18" xfId="54" applyFont="1" applyFill="1" applyBorder="1" applyAlignment="1">
      <alignment horizontal="center"/>
      <protection/>
    </xf>
    <xf numFmtId="0" fontId="58" fillId="33" borderId="18" xfId="54" applyFont="1" applyFill="1" applyBorder="1" applyAlignment="1">
      <alignment horizontal="left" vertical="top" indent="5"/>
      <protection/>
    </xf>
    <xf numFmtId="0" fontId="60" fillId="33" borderId="18" xfId="54" applyFont="1" applyFill="1" applyBorder="1" applyAlignment="1">
      <alignment horizontal="center" vertical="center"/>
      <protection/>
    </xf>
    <xf numFmtId="0" fontId="69" fillId="33" borderId="45" xfId="54" applyFont="1" applyFill="1" applyBorder="1" applyAlignment="1">
      <alignment horizontal="left" vertical="center" indent="1"/>
      <protection/>
    </xf>
    <xf numFmtId="0" fontId="58" fillId="37" borderId="16" xfId="54" applyFont="1" applyFill="1" applyBorder="1" applyAlignment="1">
      <alignment horizontal="left" vertical="center" indent="5"/>
      <protection/>
    </xf>
    <xf numFmtId="0" fontId="61" fillId="33" borderId="14" xfId="54" applyFont="1" applyFill="1" applyBorder="1" applyAlignment="1">
      <alignment horizontal="left" vertical="center" indent="1"/>
      <protection/>
    </xf>
    <xf numFmtId="0" fontId="58" fillId="33" borderId="14" xfId="54" applyFont="1" applyFill="1" applyBorder="1" applyAlignment="1">
      <alignment horizontal="left" vertical="top" wrapText="1" indent="2"/>
      <protection/>
    </xf>
    <xf numFmtId="0" fontId="58" fillId="33" borderId="35" xfId="54" applyFont="1" applyFill="1" applyBorder="1" applyAlignment="1">
      <alignment horizontal="left" indent="5"/>
      <protection/>
    </xf>
    <xf numFmtId="0" fontId="65" fillId="0" borderId="48" xfId="0" applyFont="1" applyBorder="1" applyAlignment="1">
      <alignment horizontal="center" vertical="center" wrapText="1"/>
    </xf>
    <xf numFmtId="0" fontId="30" fillId="33" borderId="16" xfId="54" applyFont="1" applyFill="1" applyBorder="1" applyAlignment="1">
      <alignment horizontal="center"/>
      <protection/>
    </xf>
    <xf numFmtId="0" fontId="30" fillId="33" borderId="35" xfId="54" applyFont="1" applyFill="1" applyBorder="1" applyAlignment="1">
      <alignment horizontal="center"/>
      <protection/>
    </xf>
    <xf numFmtId="0" fontId="57" fillId="33" borderId="66" xfId="54" applyFont="1" applyFill="1" applyBorder="1" applyAlignment="1">
      <alignment horizontal="center"/>
      <protection/>
    </xf>
    <xf numFmtId="0" fontId="60" fillId="37" borderId="66" xfId="54" applyFont="1" applyFill="1" applyBorder="1" applyAlignment="1">
      <alignment horizontal="center"/>
      <protection/>
    </xf>
    <xf numFmtId="2" fontId="58" fillId="37" borderId="36" xfId="54" applyNumberFormat="1" applyFont="1" applyFill="1" applyBorder="1" applyAlignment="1">
      <alignment horizontal="center"/>
      <protection/>
    </xf>
    <xf numFmtId="0" fontId="30" fillId="0" borderId="0" xfId="54" applyFont="1" applyAlignment="1">
      <alignment vertical="top"/>
      <protection/>
    </xf>
    <xf numFmtId="0" fontId="65" fillId="0" borderId="0" xfId="54" applyFont="1" applyAlignment="1">
      <alignment horizontal="left" vertical="center" indent="1"/>
      <protection/>
    </xf>
    <xf numFmtId="0" fontId="65" fillId="37" borderId="14" xfId="54" applyFont="1" applyFill="1" applyBorder="1" applyAlignment="1">
      <alignment horizontal="center"/>
      <protection/>
    </xf>
    <xf numFmtId="0" fontId="58" fillId="37" borderId="16" xfId="0" applyFont="1" applyFill="1" applyBorder="1" applyAlignment="1">
      <alignment horizontal="justify"/>
    </xf>
    <xf numFmtId="0" fontId="68" fillId="0" borderId="0" xfId="54" applyFont="1" applyAlignment="1">
      <alignment horizontal="left" vertical="top"/>
      <protection/>
    </xf>
    <xf numFmtId="0" fontId="58" fillId="33" borderId="35" xfId="54" applyFont="1" applyFill="1" applyBorder="1" applyAlignment="1">
      <alignment horizontal="left" wrapText="1" indent="2"/>
      <protection/>
    </xf>
    <xf numFmtId="0" fontId="58" fillId="33" borderId="35" xfId="54" applyFont="1" applyFill="1" applyBorder="1" applyAlignment="1">
      <alignment horizontal="left" indent="2"/>
      <protection/>
    </xf>
    <xf numFmtId="0" fontId="57" fillId="33" borderId="16" xfId="54" applyFont="1" applyFill="1" applyBorder="1" applyAlignment="1">
      <alignment horizontal="left" vertical="center" indent="1"/>
      <protection/>
    </xf>
    <xf numFmtId="0" fontId="57" fillId="33" borderId="35" xfId="54" applyFont="1" applyFill="1" applyBorder="1" applyAlignment="1">
      <alignment horizontal="left" vertical="top"/>
      <protection/>
    </xf>
    <xf numFmtId="0" fontId="58" fillId="33" borderId="35" xfId="54" applyFont="1" applyFill="1" applyBorder="1" applyAlignment="1">
      <alignment horizontal="left" vertical="top" indent="2"/>
      <protection/>
    </xf>
    <xf numFmtId="0" fontId="58" fillId="33" borderId="35" xfId="54" applyFont="1" applyFill="1" applyBorder="1" applyAlignment="1">
      <alignment horizontal="left" vertical="top" wrapText="1" indent="5"/>
      <protection/>
    </xf>
    <xf numFmtId="0" fontId="58" fillId="33" borderId="16" xfId="54" applyFont="1" applyFill="1" applyBorder="1" applyAlignment="1">
      <alignment horizontal="left" vertical="center" wrapText="1" indent="5"/>
      <protection/>
    </xf>
    <xf numFmtId="0" fontId="57" fillId="33" borderId="18" xfId="54" applyFont="1" applyFill="1" applyBorder="1" applyAlignment="1">
      <alignment horizontal="left" vertical="center" indent="1"/>
      <protection/>
    </xf>
    <xf numFmtId="0" fontId="58" fillId="33" borderId="35" xfId="54" applyFont="1" applyFill="1" applyBorder="1" applyAlignment="1">
      <alignment horizontal="left" vertical="center" wrapText="1" indent="2"/>
      <protection/>
    </xf>
    <xf numFmtId="0" fontId="61" fillId="33" borderId="67" xfId="54" applyFont="1" applyFill="1" applyBorder="1" applyAlignment="1">
      <alignment horizontal="left" vertical="center" indent="1"/>
      <protection/>
    </xf>
    <xf numFmtId="0" fontId="69" fillId="33" borderId="44" xfId="54" applyFont="1" applyFill="1" applyBorder="1" applyAlignment="1">
      <alignment horizontal="left" vertical="center" indent="1"/>
      <protection/>
    </xf>
    <xf numFmtId="0" fontId="61" fillId="33" borderId="44" xfId="54" applyFont="1" applyFill="1" applyBorder="1" applyAlignment="1">
      <alignment horizontal="left" vertical="center" indent="1"/>
      <protection/>
    </xf>
    <xf numFmtId="164" fontId="60" fillId="37" borderId="21" xfId="54" applyNumberFormat="1" applyFont="1" applyFill="1" applyBorder="1" applyAlignment="1">
      <alignment horizontal="right"/>
      <protection/>
    </xf>
    <xf numFmtId="0" fontId="69" fillId="33" borderId="16" xfId="54" applyFont="1" applyFill="1" applyBorder="1" applyAlignment="1">
      <alignment horizontal="left" vertical="center" indent="1"/>
      <protection/>
    </xf>
    <xf numFmtId="0" fontId="60" fillId="33" borderId="44" xfId="54" applyFont="1" applyFill="1" applyBorder="1" applyAlignment="1">
      <alignment horizontal="center" vertical="center"/>
      <protection/>
    </xf>
    <xf numFmtId="0" fontId="57" fillId="33" borderId="16" xfId="54" applyFont="1" applyFill="1" applyBorder="1" applyAlignment="1">
      <alignment horizontal="left" vertical="center" indent="2"/>
      <protection/>
    </xf>
    <xf numFmtId="0" fontId="60" fillId="0" borderId="44" xfId="54" applyFont="1" applyBorder="1">
      <alignment/>
      <protection/>
    </xf>
    <xf numFmtId="0" fontId="58" fillId="33" borderId="18" xfId="54" applyFont="1" applyFill="1" applyBorder="1" applyAlignment="1">
      <alignment horizontal="left" vertical="center" wrapText="1" indent="2"/>
      <protection/>
    </xf>
    <xf numFmtId="0" fontId="60" fillId="0" borderId="16" xfId="54" applyFont="1" applyBorder="1">
      <alignment/>
      <protection/>
    </xf>
    <xf numFmtId="0" fontId="61" fillId="33" borderId="35" xfId="54" applyFont="1" applyFill="1" applyBorder="1" applyAlignment="1">
      <alignment horizontal="left" vertical="center" indent="2"/>
      <protection/>
    </xf>
    <xf numFmtId="0" fontId="52" fillId="33" borderId="44" xfId="54" applyFont="1" applyFill="1" applyBorder="1" applyAlignment="1">
      <alignment horizontal="left" vertical="center" indent="1"/>
      <protection/>
    </xf>
    <xf numFmtId="0" fontId="60" fillId="0" borderId="36" xfId="53" applyFont="1" applyBorder="1" applyAlignment="1">
      <alignment horizontal="center"/>
      <protection/>
    </xf>
    <xf numFmtId="0" fontId="60" fillId="37" borderId="36" xfId="54" applyFont="1" applyFill="1" applyBorder="1" applyAlignment="1">
      <alignment horizontal="center"/>
      <protection/>
    </xf>
    <xf numFmtId="0" fontId="58" fillId="37" borderId="16" xfId="54" applyFont="1" applyFill="1" applyBorder="1" applyAlignment="1">
      <alignment horizontal="left" wrapText="1" indent="5" shrinkToFit="1"/>
      <protection/>
    </xf>
    <xf numFmtId="0" fontId="58" fillId="37" borderId="16" xfId="54" applyFont="1" applyFill="1" applyBorder="1" applyAlignment="1">
      <alignment horizontal="left" indent="5" shrinkToFit="1"/>
      <protection/>
    </xf>
    <xf numFmtId="0" fontId="60" fillId="0" borderId="16" xfId="54" applyFont="1" applyBorder="1" applyAlignment="1">
      <alignment horizontal="center"/>
      <protection/>
    </xf>
    <xf numFmtId="0" fontId="30" fillId="0" borderId="0" xfId="54" applyFont="1">
      <alignment/>
      <protection/>
    </xf>
    <xf numFmtId="0" fontId="65" fillId="0" borderId="0" xfId="54" applyFont="1" applyAlignment="1">
      <alignment wrapText="1"/>
      <protection/>
    </xf>
    <xf numFmtId="0" fontId="65" fillId="0" borderId="0" xfId="0" applyFont="1" applyAlignment="1">
      <alignment/>
    </xf>
    <xf numFmtId="0" fontId="57" fillId="0" borderId="0" xfId="54" applyFont="1" applyAlignment="1">
      <alignment horizontal="center"/>
      <protection/>
    </xf>
    <xf numFmtId="0" fontId="60" fillId="0" borderId="0" xfId="54" applyFont="1" applyAlignment="1">
      <alignment horizontal="left" indent="1"/>
      <protection/>
    </xf>
    <xf numFmtId="0" fontId="60" fillId="0" borderId="0" xfId="54" applyFont="1" applyAlignment="1">
      <alignment horizontal="center"/>
      <protection/>
    </xf>
    <xf numFmtId="4" fontId="60" fillId="0" borderId="0" xfId="54" applyNumberFormat="1" applyFont="1" applyAlignment="1">
      <alignment horizontal="center"/>
      <protection/>
    </xf>
    <xf numFmtId="0" fontId="60" fillId="0" borderId="0" xfId="54" applyFont="1">
      <alignment/>
      <protection/>
    </xf>
    <xf numFmtId="0" fontId="140" fillId="37" borderId="16" xfId="54" applyFont="1" applyFill="1" applyBorder="1" applyAlignment="1">
      <alignment horizontal="left" wrapText="1" indent="2"/>
      <protection/>
    </xf>
    <xf numFmtId="164" fontId="140" fillId="37" borderId="0" xfId="54" applyNumberFormat="1" applyFont="1" applyFill="1" applyBorder="1" applyAlignment="1">
      <alignment horizontal="right"/>
      <protection/>
    </xf>
    <xf numFmtId="0" fontId="141" fillId="33" borderId="0" xfId="54" applyFont="1" applyFill="1" applyAlignment="1">
      <alignment horizontal="centerContinuous"/>
      <protection/>
    </xf>
    <xf numFmtId="0" fontId="142" fillId="0" borderId="0" xfId="54" applyFont="1">
      <alignment/>
      <protection/>
    </xf>
    <xf numFmtId="0" fontId="141" fillId="33" borderId="0" xfId="54" applyFont="1" applyFill="1" applyAlignment="1">
      <alignment horizontal="center"/>
      <protection/>
    </xf>
    <xf numFmtId="164" fontId="140" fillId="37" borderId="16" xfId="54" applyNumberFormat="1" applyFont="1" applyFill="1" applyBorder="1" applyAlignment="1">
      <alignment horizontal="right"/>
      <protection/>
    </xf>
    <xf numFmtId="0" fontId="140" fillId="37" borderId="16" xfId="54" applyFont="1" applyFill="1" applyBorder="1" applyAlignment="1">
      <alignment horizontal="left" indent="2"/>
      <protection/>
    </xf>
    <xf numFmtId="0" fontId="140" fillId="37" borderId="16" xfId="54" applyFont="1" applyFill="1" applyBorder="1" applyAlignment="1">
      <alignment horizontal="center" vertical="center" wrapText="1"/>
      <protection/>
    </xf>
    <xf numFmtId="0" fontId="30" fillId="37" borderId="0" xfId="54" applyFont="1" applyFill="1" applyBorder="1" applyAlignment="1">
      <alignment vertical="top"/>
      <protection/>
    </xf>
    <xf numFmtId="0" fontId="140" fillId="37" borderId="16" xfId="54" applyFont="1" applyFill="1" applyBorder="1" applyAlignment="1">
      <alignment horizontal="center"/>
      <protection/>
    </xf>
    <xf numFmtId="0" fontId="138" fillId="37" borderId="16" xfId="54" applyFont="1" applyFill="1" applyBorder="1" applyAlignment="1">
      <alignment horizontal="center"/>
      <protection/>
    </xf>
    <xf numFmtId="0" fontId="58" fillId="37" borderId="16" xfId="54" applyFont="1" applyFill="1" applyBorder="1" applyAlignment="1">
      <alignment horizontal="left" indent="1"/>
      <protection/>
    </xf>
    <xf numFmtId="0" fontId="137" fillId="37" borderId="16" xfId="54" applyFont="1" applyFill="1" applyBorder="1" applyAlignment="1">
      <alignment horizontal="left" wrapText="1"/>
      <protection/>
    </xf>
    <xf numFmtId="0" fontId="143" fillId="0" borderId="16" xfId="54" applyFont="1" applyBorder="1" applyAlignment="1">
      <alignment/>
      <protection/>
    </xf>
    <xf numFmtId="0" fontId="138" fillId="37" borderId="16" xfId="54" applyFont="1" applyFill="1" applyBorder="1" applyAlignment="1">
      <alignment horizontal="left" vertical="center" wrapText="1" indent="1"/>
      <protection/>
    </xf>
    <xf numFmtId="0" fontId="57" fillId="33" borderId="14" xfId="54" applyFont="1" applyFill="1" applyBorder="1" applyAlignment="1">
      <alignment horizontal="center"/>
      <protection/>
    </xf>
    <xf numFmtId="0" fontId="57" fillId="33" borderId="19" xfId="54" applyFont="1" applyFill="1" applyBorder="1" applyAlignment="1">
      <alignment horizontal="center"/>
      <protection/>
    </xf>
    <xf numFmtId="0" fontId="60" fillId="37" borderId="18" xfId="54" applyFont="1" applyFill="1" applyBorder="1" applyAlignment="1">
      <alignment horizontal="center"/>
      <protection/>
    </xf>
    <xf numFmtId="164" fontId="60" fillId="37" borderId="36" xfId="54" applyNumberFormat="1" applyFont="1" applyFill="1" applyBorder="1" applyAlignment="1">
      <alignment horizontal="right" vertical="center"/>
      <protection/>
    </xf>
    <xf numFmtId="164" fontId="60" fillId="37" borderId="36" xfId="54" applyNumberFormat="1" applyFont="1" applyFill="1" applyBorder="1" applyAlignment="1">
      <alignment horizontal="right" vertical="top"/>
      <protection/>
    </xf>
    <xf numFmtId="0" fontId="66" fillId="37" borderId="34" xfId="54" applyFont="1" applyFill="1" applyBorder="1" applyAlignment="1">
      <alignment horizontal="center"/>
      <protection/>
    </xf>
    <xf numFmtId="4" fontId="138" fillId="37" borderId="0" xfId="54" applyNumberFormat="1" applyFont="1" applyFill="1" applyBorder="1" applyAlignment="1">
      <alignment horizontal="center"/>
      <protection/>
    </xf>
    <xf numFmtId="0" fontId="58" fillId="33" borderId="14" xfId="54" applyFont="1" applyFill="1" applyBorder="1" applyAlignment="1">
      <alignment horizontal="left" wrapText="1" indent="2"/>
      <protection/>
    </xf>
    <xf numFmtId="164" fontId="138" fillId="37" borderId="0" xfId="54" applyNumberFormat="1" applyFont="1" applyFill="1" applyBorder="1" applyAlignment="1">
      <alignment horizontal="right"/>
      <protection/>
    </xf>
    <xf numFmtId="2" fontId="60" fillId="37" borderId="0" xfId="54" applyNumberFormat="1" applyFont="1" applyFill="1" applyBorder="1" applyAlignment="1">
      <alignment horizontal="right"/>
      <protection/>
    </xf>
    <xf numFmtId="0" fontId="138" fillId="37" borderId="35" xfId="54" applyFont="1" applyFill="1" applyBorder="1" applyAlignment="1">
      <alignment horizontal="left" wrapText="1"/>
      <protection/>
    </xf>
    <xf numFmtId="164" fontId="60" fillId="37" borderId="35" xfId="54" applyNumberFormat="1" applyFont="1" applyFill="1" applyBorder="1" applyAlignment="1">
      <alignment horizontal="right"/>
      <protection/>
    </xf>
    <xf numFmtId="0" fontId="137" fillId="37" borderId="16" xfId="54" applyFont="1" applyFill="1" applyBorder="1" applyAlignment="1">
      <alignment horizontal="center"/>
      <protection/>
    </xf>
    <xf numFmtId="0" fontId="144" fillId="33" borderId="0" xfId="54" applyFont="1" applyFill="1" applyAlignment="1">
      <alignment horizontal="centerContinuous"/>
      <protection/>
    </xf>
    <xf numFmtId="0" fontId="145" fillId="0" borderId="0" xfId="54" applyFont="1" applyAlignment="1">
      <alignment vertical="top"/>
      <protection/>
    </xf>
    <xf numFmtId="0" fontId="60" fillId="37" borderId="16" xfId="54" applyFont="1" applyFill="1" applyBorder="1" applyAlignment="1">
      <alignment vertical="top" wrapText="1"/>
      <protection/>
    </xf>
    <xf numFmtId="0" fontId="138" fillId="37" borderId="16" xfId="54" applyFont="1" applyFill="1" applyBorder="1" applyAlignment="1">
      <alignment horizontal="center" vertical="center"/>
      <protection/>
    </xf>
    <xf numFmtId="0" fontId="138" fillId="37" borderId="35" xfId="54" applyFont="1" applyFill="1" applyBorder="1" applyAlignment="1">
      <alignment horizontal="center" vertical="center"/>
      <protection/>
    </xf>
    <xf numFmtId="0" fontId="60" fillId="37" borderId="34" xfId="54" applyFont="1" applyFill="1" applyBorder="1" applyAlignment="1">
      <alignment horizontal="center"/>
      <protection/>
    </xf>
    <xf numFmtId="0" fontId="140" fillId="37" borderId="44" xfId="54" applyFont="1" applyFill="1" applyBorder="1" applyAlignment="1">
      <alignment horizontal="center"/>
      <protection/>
    </xf>
    <xf numFmtId="0" fontId="60" fillId="37" borderId="18" xfId="54" applyFont="1" applyFill="1" applyBorder="1" applyAlignment="1">
      <alignment horizontal="center" vertical="center"/>
      <protection/>
    </xf>
    <xf numFmtId="0" fontId="58" fillId="33" borderId="35" xfId="54" applyFont="1" applyFill="1" applyBorder="1" applyAlignment="1">
      <alignment horizontal="left" indent="1"/>
      <protection/>
    </xf>
    <xf numFmtId="0" fontId="141" fillId="33" borderId="0" xfId="54" applyFont="1" applyFill="1" applyAlignment="1">
      <alignment/>
      <protection/>
    </xf>
    <xf numFmtId="164" fontId="60" fillId="37" borderId="68" xfId="54" applyNumberFormat="1" applyFont="1" applyFill="1" applyBorder="1" applyAlignment="1">
      <alignment horizontal="right"/>
      <protection/>
    </xf>
    <xf numFmtId="0" fontId="60" fillId="37" borderId="13" xfId="54" applyFont="1" applyFill="1" applyBorder="1" applyAlignment="1">
      <alignment horizontal="left" wrapText="1"/>
      <protection/>
    </xf>
    <xf numFmtId="0" fontId="60" fillId="37" borderId="13" xfId="54" applyFont="1" applyFill="1" applyBorder="1" applyAlignment="1">
      <alignment horizontal="left" vertical="center" wrapText="1"/>
      <protection/>
    </xf>
    <xf numFmtId="0" fontId="0" fillId="0" borderId="13" xfId="0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60" fillId="37" borderId="13" xfId="54" applyFont="1" applyFill="1" applyBorder="1" applyAlignment="1">
      <alignment horizontal="center" vertical="center" wrapText="1"/>
      <protection/>
    </xf>
    <xf numFmtId="0" fontId="60" fillId="37" borderId="13" xfId="54" applyFont="1" applyFill="1" applyBorder="1" applyAlignment="1">
      <alignment horizontal="center" wrapText="1"/>
      <protection/>
    </xf>
    <xf numFmtId="0" fontId="138" fillId="37" borderId="18" xfId="54" applyFont="1" applyFill="1" applyBorder="1" applyAlignment="1">
      <alignment horizontal="left" indent="5"/>
      <protection/>
    </xf>
    <xf numFmtId="0" fontId="0" fillId="0" borderId="13" xfId="0" applyBorder="1" applyAlignment="1">
      <alignment horizontal="center" vertical="center" wrapText="1"/>
    </xf>
    <xf numFmtId="0" fontId="60" fillId="37" borderId="15" xfId="54" applyFont="1" applyFill="1" applyBorder="1" applyAlignment="1">
      <alignment horizontal="center" vertical="center" wrapText="1"/>
      <protection/>
    </xf>
    <xf numFmtId="0" fontId="60" fillId="37" borderId="18" xfId="54" applyFont="1" applyFill="1" applyBorder="1" applyAlignment="1">
      <alignment horizontal="center" vertical="center" wrapText="1"/>
      <protection/>
    </xf>
    <xf numFmtId="0" fontId="60" fillId="37" borderId="18" xfId="54" applyFont="1" applyFill="1" applyBorder="1" applyAlignment="1">
      <alignment horizontal="center" vertical="top" wrapText="1"/>
      <protection/>
    </xf>
    <xf numFmtId="2" fontId="0" fillId="0" borderId="13" xfId="0" applyNumberFormat="1" applyBorder="1" applyAlignment="1">
      <alignment horizontal="center" wrapText="1"/>
    </xf>
    <xf numFmtId="0" fontId="60" fillId="37" borderId="13" xfId="54" applyFont="1" applyFill="1" applyBorder="1" applyAlignment="1">
      <alignment horizontal="left" indent="5"/>
      <protection/>
    </xf>
    <xf numFmtId="0" fontId="0" fillId="0" borderId="13" xfId="0" applyBorder="1" applyAlignment="1">
      <alignment wrapText="1"/>
    </xf>
    <xf numFmtId="0" fontId="60" fillId="37" borderId="13" xfId="54" applyFont="1" applyFill="1" applyBorder="1" applyAlignment="1">
      <alignment horizontal="left" wrapText="1" indent="5"/>
      <protection/>
    </xf>
    <xf numFmtId="0" fontId="60" fillId="37" borderId="13" xfId="54" applyFont="1" applyFill="1" applyBorder="1" applyAlignment="1">
      <alignment horizontal="left" vertical="top" wrapText="1"/>
      <protection/>
    </xf>
    <xf numFmtId="0" fontId="138" fillId="37" borderId="14" xfId="54" applyFont="1" applyFill="1" applyBorder="1" applyAlignment="1">
      <alignment horizontal="center" vertical="top" wrapText="1"/>
      <protection/>
    </xf>
    <xf numFmtId="0" fontId="0" fillId="0" borderId="0" xfId="0" applyBorder="1" applyAlignment="1">
      <alignment/>
    </xf>
    <xf numFmtId="0" fontId="138" fillId="37" borderId="16" xfId="54" applyFont="1" applyFill="1" applyBorder="1" applyAlignment="1">
      <alignment wrapText="1"/>
      <protection/>
    </xf>
    <xf numFmtId="164" fontId="60" fillId="37" borderId="60" xfId="54" applyNumberFormat="1" applyFont="1" applyFill="1" applyBorder="1" applyAlignment="1">
      <alignment horizontal="center"/>
      <protection/>
    </xf>
    <xf numFmtId="164" fontId="138" fillId="37" borderId="0" xfId="54" applyNumberFormat="1" applyFont="1" applyFill="1" applyBorder="1" applyAlignment="1">
      <alignment horizontal="center"/>
      <protection/>
    </xf>
    <xf numFmtId="164" fontId="62" fillId="37" borderId="36" xfId="54" applyNumberFormat="1" applyFont="1" applyFill="1" applyBorder="1" applyAlignment="1">
      <alignment horizontal="center" vertical="center" wrapText="1"/>
      <protection/>
    </xf>
    <xf numFmtId="0" fontId="138" fillId="0" borderId="16" xfId="54" applyFont="1" applyFill="1" applyBorder="1" applyAlignment="1">
      <alignment horizontal="left" wrapText="1"/>
      <protection/>
    </xf>
    <xf numFmtId="0" fontId="0" fillId="0" borderId="0" xfId="0" applyFill="1" applyAlignment="1">
      <alignment/>
    </xf>
    <xf numFmtId="0" fontId="146" fillId="37" borderId="16" xfId="54" applyFont="1" applyFill="1" applyBorder="1" applyAlignment="1">
      <alignment horizontal="left" wrapText="1"/>
      <protection/>
    </xf>
    <xf numFmtId="0" fontId="138" fillId="0" borderId="16" xfId="54" applyNumberFormat="1" applyFont="1" applyFill="1" applyBorder="1" applyAlignment="1">
      <alignment horizontal="left" wrapText="1"/>
      <protection/>
    </xf>
    <xf numFmtId="0" fontId="60" fillId="37" borderId="16" xfId="54" applyFont="1" applyFill="1" applyBorder="1" applyAlignment="1">
      <alignment horizontal="center" vertical="center" wrapText="1"/>
      <protection/>
    </xf>
    <xf numFmtId="0" fontId="60" fillId="37" borderId="15" xfId="54" applyFont="1" applyFill="1" applyBorder="1" applyAlignment="1">
      <alignment horizontal="left" vertical="center" wrapText="1"/>
      <protection/>
    </xf>
    <xf numFmtId="0" fontId="60" fillId="37" borderId="16" xfId="54" applyFont="1" applyFill="1" applyBorder="1" applyAlignment="1">
      <alignment horizontal="left" vertical="center" wrapText="1"/>
      <protection/>
    </xf>
    <xf numFmtId="0" fontId="60" fillId="37" borderId="18" xfId="54" applyFont="1" applyFill="1" applyBorder="1" applyAlignment="1">
      <alignment horizontal="left" vertical="center" wrapText="1"/>
      <protection/>
    </xf>
    <xf numFmtId="0" fontId="60" fillId="37" borderId="15" xfId="54" applyFont="1" applyFill="1" applyBorder="1" applyAlignment="1">
      <alignment horizontal="left" wrapText="1"/>
      <protection/>
    </xf>
    <xf numFmtId="164" fontId="60" fillId="37" borderId="16" xfId="54" applyNumberFormat="1" applyFont="1" applyFill="1" applyBorder="1" applyAlignment="1">
      <alignment/>
      <protection/>
    </xf>
    <xf numFmtId="164" fontId="138" fillId="37" borderId="16" xfId="54" applyNumberFormat="1" applyFont="1" applyFill="1" applyBorder="1" applyAlignment="1">
      <alignment horizontal="right"/>
      <protection/>
    </xf>
    <xf numFmtId="164" fontId="138" fillId="37" borderId="16" xfId="54" applyNumberFormat="1" applyFont="1" applyFill="1" applyBorder="1" applyAlignment="1">
      <alignment/>
      <protection/>
    </xf>
    <xf numFmtId="164" fontId="60" fillId="37" borderId="0" xfId="54" applyNumberFormat="1" applyFont="1" applyFill="1" applyBorder="1" applyAlignment="1">
      <alignment horizontal="right" vertical="center"/>
      <protection/>
    </xf>
    <xf numFmtId="0" fontId="60" fillId="37" borderId="44" xfId="54" applyFont="1" applyFill="1" applyBorder="1" applyAlignment="1">
      <alignment horizontal="left" wrapText="1" indent="2"/>
      <protection/>
    </xf>
    <xf numFmtId="164" fontId="60" fillId="37" borderId="16" xfId="54" applyNumberFormat="1" applyFont="1" applyFill="1" applyBorder="1" applyAlignment="1">
      <alignment horizontal="right" vertical="center"/>
      <protection/>
    </xf>
    <xf numFmtId="164" fontId="138" fillId="37" borderId="16" xfId="54" applyNumberFormat="1" applyFont="1" applyFill="1" applyBorder="1" applyAlignment="1">
      <alignment horizontal="center" wrapText="1"/>
      <protection/>
    </xf>
    <xf numFmtId="0" fontId="54" fillId="33" borderId="0" xfId="54" applyFont="1" applyFill="1" applyBorder="1" applyAlignment="1">
      <alignment horizontal="centerContinuous"/>
      <protection/>
    </xf>
    <xf numFmtId="0" fontId="60" fillId="37" borderId="14" xfId="54" applyFont="1" applyFill="1" applyBorder="1" applyAlignment="1">
      <alignment horizontal="left" vertical="center" wrapText="1"/>
      <protection/>
    </xf>
    <xf numFmtId="0" fontId="60" fillId="37" borderId="14" xfId="54" applyFont="1" applyFill="1" applyBorder="1" applyAlignment="1">
      <alignment horizontal="left" wrapText="1"/>
      <protection/>
    </xf>
    <xf numFmtId="0" fontId="60" fillId="37" borderId="14" xfId="54" applyFont="1" applyFill="1" applyBorder="1" applyAlignment="1">
      <alignment horizontal="left" vertical="top" wrapText="1"/>
      <protection/>
    </xf>
    <xf numFmtId="164" fontId="60" fillId="37" borderId="16" xfId="54" applyNumberFormat="1" applyFont="1" applyFill="1" applyBorder="1" applyAlignment="1">
      <alignment horizontal="center" vertical="top" wrapText="1"/>
      <protection/>
    </xf>
    <xf numFmtId="4" fontId="65" fillId="37" borderId="16" xfId="54" applyNumberFormat="1" applyFont="1" applyFill="1" applyBorder="1" applyAlignment="1">
      <alignment horizontal="center" vertical="top"/>
      <protection/>
    </xf>
    <xf numFmtId="164" fontId="63" fillId="37" borderId="16" xfId="54" applyNumberFormat="1" applyFont="1" applyFill="1" applyBorder="1" applyAlignment="1">
      <alignment horizontal="center" vertical="top" wrapText="1"/>
      <protection/>
    </xf>
    <xf numFmtId="0" fontId="63" fillId="37" borderId="16" xfId="54" applyFont="1" applyFill="1" applyBorder="1" applyAlignment="1">
      <alignment horizontal="center" vertical="top"/>
      <protection/>
    </xf>
    <xf numFmtId="164" fontId="60" fillId="37" borderId="35" xfId="54" applyNumberFormat="1" applyFont="1" applyFill="1" applyBorder="1" applyAlignment="1">
      <alignment horizontal="center" vertical="center" wrapText="1"/>
      <protection/>
    </xf>
    <xf numFmtId="4" fontId="60" fillId="37" borderId="16" xfId="54" applyNumberFormat="1" applyFont="1" applyFill="1" applyBorder="1" applyAlignment="1">
      <alignment horizontal="center"/>
      <protection/>
    </xf>
    <xf numFmtId="164" fontId="60" fillId="37" borderId="16" xfId="54" applyNumberFormat="1" applyFont="1" applyFill="1" applyBorder="1" applyAlignment="1">
      <alignment horizontal="center"/>
      <protection/>
    </xf>
    <xf numFmtId="164" fontId="60" fillId="37" borderId="18" xfId="54" applyNumberFormat="1" applyFont="1" applyFill="1" applyBorder="1" applyAlignment="1">
      <alignment horizontal="center"/>
      <protection/>
    </xf>
    <xf numFmtId="164" fontId="60" fillId="37" borderId="35" xfId="54" applyNumberFormat="1" applyFont="1" applyFill="1" applyBorder="1" applyAlignment="1">
      <alignment horizontal="center" vertical="top"/>
      <protection/>
    </xf>
    <xf numFmtId="0" fontId="57" fillId="37" borderId="48" xfId="54" applyFont="1" applyFill="1" applyBorder="1" applyAlignment="1">
      <alignment/>
      <protection/>
    </xf>
    <xf numFmtId="4" fontId="140" fillId="37" borderId="46" xfId="54" applyNumberFormat="1" applyFont="1" applyFill="1" applyBorder="1" applyAlignment="1">
      <alignment horizontal="center"/>
      <protection/>
    </xf>
    <xf numFmtId="2" fontId="60" fillId="37" borderId="16" xfId="54" applyNumberFormat="1" applyFont="1" applyFill="1" applyBorder="1" applyAlignment="1">
      <alignment horizontal="center"/>
      <protection/>
    </xf>
    <xf numFmtId="2" fontId="60" fillId="37" borderId="36" xfId="54" applyNumberFormat="1" applyFont="1" applyFill="1" applyBorder="1" applyAlignment="1">
      <alignment horizontal="right"/>
      <protection/>
    </xf>
    <xf numFmtId="171" fontId="60" fillId="37" borderId="16" xfId="54" applyNumberFormat="1" applyFont="1" applyFill="1" applyBorder="1" applyAlignment="1">
      <alignment horizontal="center"/>
      <protection/>
    </xf>
    <xf numFmtId="164" fontId="60" fillId="37" borderId="36" xfId="54" applyNumberFormat="1" applyFont="1" applyFill="1" applyBorder="1" applyAlignment="1">
      <alignment horizontal="right" wrapText="1"/>
      <protection/>
    </xf>
    <xf numFmtId="164" fontId="138" fillId="37" borderId="16" xfId="54" applyNumberFormat="1" applyFont="1" applyFill="1" applyBorder="1" applyAlignment="1">
      <alignment horizontal="center"/>
      <protection/>
    </xf>
    <xf numFmtId="0" fontId="0" fillId="0" borderId="36" xfId="54" applyBorder="1">
      <alignment/>
      <protection/>
    </xf>
    <xf numFmtId="164" fontId="60" fillId="37" borderId="16" xfId="54" applyNumberFormat="1" applyFont="1" applyFill="1" applyBorder="1" applyAlignment="1">
      <alignment horizontal="center" wrapText="1"/>
      <protection/>
    </xf>
    <xf numFmtId="164" fontId="60" fillId="37" borderId="35" xfId="54" applyNumberFormat="1" applyFont="1" applyFill="1" applyBorder="1" applyAlignment="1">
      <alignment horizontal="center" wrapText="1"/>
      <protection/>
    </xf>
    <xf numFmtId="0" fontId="57" fillId="37" borderId="36" xfId="54" applyFont="1" applyFill="1" applyBorder="1" applyAlignment="1">
      <alignment/>
      <protection/>
    </xf>
    <xf numFmtId="164" fontId="60" fillId="37" borderId="35" xfId="54" applyNumberFormat="1" applyFont="1" applyFill="1" applyBorder="1" applyAlignment="1">
      <alignment horizontal="center"/>
      <protection/>
    </xf>
    <xf numFmtId="164" fontId="138" fillId="37" borderId="16" xfId="54" applyNumberFormat="1" applyFont="1" applyFill="1" applyBorder="1" applyAlignment="1">
      <alignment horizontal="center" vertical="top" wrapText="1"/>
      <protection/>
    </xf>
    <xf numFmtId="164" fontId="60" fillId="37" borderId="35" xfId="54" applyNumberFormat="1" applyFont="1" applyFill="1" applyBorder="1" applyAlignment="1">
      <alignment horizontal="center" vertical="top" wrapText="1"/>
      <protection/>
    </xf>
    <xf numFmtId="164" fontId="138" fillId="37" borderId="35" xfId="54" applyNumberFormat="1" applyFont="1" applyFill="1" applyBorder="1" applyAlignment="1">
      <alignment horizontal="center" vertical="center"/>
      <protection/>
    </xf>
    <xf numFmtId="164" fontId="138" fillId="37" borderId="16" xfId="54" applyNumberFormat="1" applyFont="1" applyFill="1" applyBorder="1" applyAlignment="1">
      <alignment horizontal="center" vertical="center"/>
      <protection/>
    </xf>
    <xf numFmtId="164" fontId="60" fillId="37" borderId="35" xfId="54" applyNumberFormat="1" applyFont="1" applyFill="1" applyBorder="1" applyAlignment="1">
      <alignment horizontal="center" vertical="center"/>
      <protection/>
    </xf>
    <xf numFmtId="164" fontId="60" fillId="37" borderId="18" xfId="54" applyNumberFormat="1" applyFont="1" applyFill="1" applyBorder="1" applyAlignment="1">
      <alignment horizontal="center" vertical="center"/>
      <protection/>
    </xf>
    <xf numFmtId="0" fontId="61" fillId="37" borderId="44" xfId="54" applyFont="1" applyFill="1" applyBorder="1" applyAlignment="1">
      <alignment horizontal="left" vertical="center" indent="1"/>
      <protection/>
    </xf>
    <xf numFmtId="4" fontId="138" fillId="37" borderId="16" xfId="54" applyNumberFormat="1" applyFont="1" applyFill="1" applyBorder="1" applyAlignment="1">
      <alignment horizontal="center"/>
      <protection/>
    </xf>
    <xf numFmtId="164" fontId="138" fillId="37" borderId="35" xfId="54" applyNumberFormat="1" applyFont="1" applyFill="1" applyBorder="1" applyAlignment="1">
      <alignment horizontal="center" wrapText="1"/>
      <protection/>
    </xf>
    <xf numFmtId="164" fontId="60" fillId="37" borderId="16" xfId="54" applyNumberFormat="1" applyFont="1" applyFill="1" applyBorder="1" applyAlignment="1">
      <alignment horizontal="center" vertical="center"/>
      <protection/>
    </xf>
    <xf numFmtId="164" fontId="140" fillId="37" borderId="16" xfId="54" applyNumberFormat="1" applyFont="1" applyFill="1" applyBorder="1" applyAlignment="1">
      <alignment horizontal="center"/>
      <protection/>
    </xf>
    <xf numFmtId="0" fontId="0" fillId="0" borderId="0" xfId="54" applyFont="1" applyBorder="1" applyAlignment="1">
      <alignment horizontal="center" vertical="center"/>
      <protection/>
    </xf>
    <xf numFmtId="0" fontId="61" fillId="37" borderId="25" xfId="54" applyFont="1" applyFill="1" applyBorder="1" applyAlignment="1">
      <alignment horizontal="left" vertical="center" indent="1"/>
      <protection/>
    </xf>
    <xf numFmtId="0" fontId="57" fillId="37" borderId="15" xfId="54" applyFont="1" applyFill="1" applyBorder="1" applyAlignment="1">
      <alignment horizontal="center"/>
      <protection/>
    </xf>
    <xf numFmtId="0" fontId="138" fillId="37" borderId="15" xfId="54" applyFont="1" applyFill="1" applyBorder="1" applyAlignment="1">
      <alignment horizontal="left" wrapText="1" indent="2"/>
      <protection/>
    </xf>
    <xf numFmtId="164" fontId="60" fillId="37" borderId="15" xfId="54" applyNumberFormat="1" applyFont="1" applyFill="1" applyBorder="1" applyAlignment="1">
      <alignment horizontal="right"/>
      <protection/>
    </xf>
    <xf numFmtId="164" fontId="60" fillId="37" borderId="18" xfId="54" applyNumberFormat="1" applyFont="1" applyFill="1" applyBorder="1" applyAlignment="1">
      <alignment/>
      <protection/>
    </xf>
    <xf numFmtId="164" fontId="60" fillId="37" borderId="46" xfId="54" applyNumberFormat="1" applyFont="1" applyFill="1" applyBorder="1" applyAlignment="1">
      <alignment horizontal="right" vertical="center"/>
      <protection/>
    </xf>
    <xf numFmtId="0" fontId="68" fillId="33" borderId="26" xfId="54" applyFont="1" applyFill="1" applyBorder="1" applyAlignment="1">
      <alignment horizontal="left" vertical="center" indent="1"/>
      <protection/>
    </xf>
    <xf numFmtId="0" fontId="139" fillId="33" borderId="15" xfId="54" applyFont="1" applyFill="1" applyBorder="1" applyAlignment="1">
      <alignment horizontal="left" indent="2"/>
      <protection/>
    </xf>
    <xf numFmtId="0" fontId="57" fillId="37" borderId="18" xfId="54" applyFont="1" applyFill="1" applyBorder="1" applyAlignment="1">
      <alignment horizontal="center" vertical="top" wrapText="1"/>
      <protection/>
    </xf>
    <xf numFmtId="0" fontId="58" fillId="37" borderId="15" xfId="54" applyFont="1" applyFill="1" applyBorder="1" applyAlignment="1">
      <alignment horizontal="left" indent="1"/>
      <protection/>
    </xf>
    <xf numFmtId="0" fontId="57" fillId="37" borderId="15" xfId="54" applyFont="1" applyFill="1" applyBorder="1" applyAlignment="1">
      <alignment vertical="center"/>
      <protection/>
    </xf>
    <xf numFmtId="0" fontId="60" fillId="37" borderId="40" xfId="0" applyFont="1" applyFill="1" applyBorder="1" applyAlignment="1">
      <alignment/>
    </xf>
    <xf numFmtId="164" fontId="67" fillId="37" borderId="36" xfId="54" applyNumberFormat="1" applyFont="1" applyFill="1" applyBorder="1" applyAlignment="1">
      <alignment vertical="center" wrapText="1"/>
      <protection/>
    </xf>
    <xf numFmtId="164" fontId="60" fillId="37" borderId="14" xfId="54" applyNumberFormat="1" applyFont="1" applyFill="1" applyBorder="1" applyAlignment="1">
      <alignment horizontal="left"/>
      <protection/>
    </xf>
    <xf numFmtId="164" fontId="60" fillId="37" borderId="36" xfId="54" applyNumberFormat="1" applyFont="1" applyFill="1" applyBorder="1" applyAlignment="1">
      <alignment horizontal="left"/>
      <protection/>
    </xf>
    <xf numFmtId="0" fontId="61" fillId="37" borderId="25" xfId="54" applyFont="1" applyFill="1" applyBorder="1" applyAlignment="1">
      <alignment horizontal="left" vertical="center" wrapText="1"/>
      <protection/>
    </xf>
    <xf numFmtId="0" fontId="61" fillId="37" borderId="40" xfId="54" applyFont="1" applyFill="1" applyBorder="1" applyAlignment="1">
      <alignment horizontal="left" vertical="center" indent="1"/>
      <protection/>
    </xf>
    <xf numFmtId="0" fontId="57" fillId="37" borderId="15" xfId="54" applyFont="1" applyFill="1" applyBorder="1" applyAlignment="1">
      <alignment horizontal="left" wrapText="1"/>
      <protection/>
    </xf>
    <xf numFmtId="0" fontId="57" fillId="37" borderId="26" xfId="54" applyFont="1" applyFill="1" applyBorder="1" applyAlignment="1">
      <alignment vertical="center"/>
      <protection/>
    </xf>
    <xf numFmtId="0" fontId="138" fillId="0" borderId="0" xfId="54" applyFont="1" applyBorder="1">
      <alignment/>
      <protection/>
    </xf>
    <xf numFmtId="0" fontId="138" fillId="37" borderId="14" xfId="54" applyFont="1" applyFill="1" applyBorder="1" applyAlignment="1">
      <alignment horizontal="left" vertical="top" wrapText="1"/>
      <protection/>
    </xf>
    <xf numFmtId="164" fontId="60" fillId="37" borderId="16" xfId="54" applyNumberFormat="1" applyFont="1" applyFill="1" applyBorder="1" applyAlignment="1">
      <alignment vertical="center" wrapText="1"/>
      <protection/>
    </xf>
    <xf numFmtId="164" fontId="138" fillId="37" borderId="16" xfId="54" applyNumberFormat="1" applyFont="1" applyFill="1" applyBorder="1" applyAlignment="1">
      <alignment vertical="center" wrapText="1"/>
      <protection/>
    </xf>
    <xf numFmtId="0" fontId="60" fillId="37" borderId="16" xfId="0" applyFont="1" applyFill="1" applyBorder="1" applyAlignment="1">
      <alignment horizontal="center"/>
    </xf>
    <xf numFmtId="164" fontId="138" fillId="37" borderId="35" xfId="54" applyNumberFormat="1" applyFont="1" applyFill="1" applyBorder="1" applyAlignment="1">
      <alignment vertical="center" wrapText="1"/>
      <protection/>
    </xf>
    <xf numFmtId="164" fontId="138" fillId="37" borderId="36" xfId="54" applyNumberFormat="1" applyFont="1" applyFill="1" applyBorder="1" applyAlignment="1">
      <alignment horizontal="center"/>
      <protection/>
    </xf>
    <xf numFmtId="164" fontId="60" fillId="37" borderId="14" xfId="54" applyNumberFormat="1" applyFont="1" applyFill="1" applyBorder="1" applyAlignment="1">
      <alignment/>
      <protection/>
    </xf>
    <xf numFmtId="164" fontId="60" fillId="37" borderId="14" xfId="54" applyNumberFormat="1" applyFont="1" applyFill="1" applyBorder="1" applyAlignment="1">
      <alignment wrapText="1"/>
      <protection/>
    </xf>
    <xf numFmtId="171" fontId="60" fillId="37" borderId="36" xfId="54" applyNumberFormat="1" applyFont="1" applyFill="1" applyBorder="1" applyAlignment="1">
      <alignment horizontal="center"/>
      <protection/>
    </xf>
    <xf numFmtId="164" fontId="60" fillId="37" borderId="36" xfId="54" applyNumberFormat="1" applyFont="1" applyFill="1" applyBorder="1" applyAlignment="1">
      <alignment horizontal="center" vertical="center"/>
      <protection/>
    </xf>
    <xf numFmtId="171" fontId="60" fillId="37" borderId="16" xfId="54" applyNumberFormat="1" applyFont="1" applyFill="1" applyBorder="1" applyAlignment="1">
      <alignment horizontal="center" vertical="center"/>
      <protection/>
    </xf>
    <xf numFmtId="0" fontId="138" fillId="37" borderId="16" xfId="54" applyFont="1" applyFill="1" applyBorder="1" applyAlignment="1">
      <alignment horizontal="left" vertical="top" wrapText="1"/>
      <protection/>
    </xf>
    <xf numFmtId="164" fontId="60" fillId="37" borderId="60" xfId="54" applyNumberFormat="1" applyFont="1" applyFill="1" applyBorder="1" applyAlignment="1">
      <alignment horizontal="center" wrapText="1"/>
      <protection/>
    </xf>
    <xf numFmtId="164" fontId="60" fillId="37" borderId="60" xfId="54" applyNumberFormat="1" applyFont="1" applyFill="1" applyBorder="1" applyAlignment="1">
      <alignment horizontal="center" vertical="center"/>
      <protection/>
    </xf>
    <xf numFmtId="164" fontId="60" fillId="37" borderId="63" xfId="54" applyNumberFormat="1" applyFont="1" applyFill="1" applyBorder="1" applyAlignment="1">
      <alignment horizontal="center"/>
      <protection/>
    </xf>
    <xf numFmtId="164" fontId="60" fillId="37" borderId="16" xfId="54" applyNumberFormat="1" applyFont="1" applyFill="1" applyBorder="1" applyAlignment="1">
      <alignment horizontal="center" vertical="center" wrapText="1"/>
      <protection/>
    </xf>
    <xf numFmtId="164" fontId="60" fillId="37" borderId="14" xfId="54" applyNumberFormat="1" applyFont="1" applyFill="1" applyBorder="1" applyAlignment="1">
      <alignment horizontal="center" vertical="center" wrapText="1"/>
      <protection/>
    </xf>
    <xf numFmtId="0" fontId="60" fillId="37" borderId="18" xfId="54" applyFont="1" applyFill="1" applyBorder="1" applyAlignment="1">
      <alignment horizontal="left" wrapText="1"/>
      <protection/>
    </xf>
    <xf numFmtId="0" fontId="30" fillId="33" borderId="14" xfId="54" applyFont="1" applyFill="1" applyBorder="1" applyAlignment="1">
      <alignment horizontal="center"/>
      <protection/>
    </xf>
    <xf numFmtId="0" fontId="30" fillId="33" borderId="14" xfId="54" applyFont="1" applyFill="1" applyBorder="1" applyAlignment="1">
      <alignment horizontal="center" vertical="top" wrapText="1"/>
      <protection/>
    </xf>
    <xf numFmtId="0" fontId="52" fillId="33" borderId="14" xfId="54" applyFont="1" applyFill="1" applyBorder="1" applyAlignment="1">
      <alignment horizontal="center" vertical="top"/>
      <protection/>
    </xf>
    <xf numFmtId="0" fontId="30" fillId="33" borderId="14" xfId="54" applyFont="1" applyFill="1" applyBorder="1" applyAlignment="1">
      <alignment horizontal="center" vertical="center"/>
      <protection/>
    </xf>
    <xf numFmtId="0" fontId="52" fillId="37" borderId="16" xfId="0" applyFont="1" applyFill="1" applyBorder="1" applyAlignment="1">
      <alignment wrapText="1"/>
    </xf>
    <xf numFmtId="0" fontId="58" fillId="37" borderId="16" xfId="0" applyFont="1" applyFill="1" applyBorder="1" applyAlignment="1">
      <alignment horizontal="left" wrapText="1" indent="5"/>
    </xf>
    <xf numFmtId="0" fontId="58" fillId="37" borderId="16" xfId="0" applyFont="1" applyFill="1" applyBorder="1" applyAlignment="1">
      <alignment horizontal="left" wrapText="1" indent="2"/>
    </xf>
    <xf numFmtId="0" fontId="58" fillId="37" borderId="16" xfId="0" applyFont="1" applyFill="1" applyBorder="1" applyAlignment="1">
      <alignment horizontal="left" indent="5"/>
    </xf>
    <xf numFmtId="0" fontId="58" fillId="37" borderId="16" xfId="0" applyFont="1" applyFill="1" applyBorder="1" applyAlignment="1">
      <alignment horizontal="left" indent="2"/>
    </xf>
    <xf numFmtId="0" fontId="58" fillId="37" borderId="16" xfId="0" applyFont="1" applyFill="1" applyBorder="1" applyAlignment="1">
      <alignment/>
    </xf>
    <xf numFmtId="0" fontId="58" fillId="37" borderId="16" xfId="0" applyFont="1" applyFill="1" applyBorder="1" applyAlignment="1">
      <alignment wrapText="1"/>
    </xf>
    <xf numFmtId="0" fontId="58" fillId="37" borderId="16" xfId="0" applyFont="1" applyFill="1" applyBorder="1" applyAlignment="1">
      <alignment horizontal="left" indent="3"/>
    </xf>
    <xf numFmtId="0" fontId="58" fillId="37" borderId="16" xfId="0" applyFont="1" applyFill="1" applyBorder="1" applyAlignment="1">
      <alignment horizontal="left" wrapText="1" indent="8"/>
    </xf>
    <xf numFmtId="0" fontId="65" fillId="37" borderId="0" xfId="54" applyFont="1" applyFill="1" applyBorder="1" applyAlignment="1">
      <alignment horizontal="center"/>
      <protection/>
    </xf>
    <xf numFmtId="0" fontId="60" fillId="37" borderId="0" xfId="54" applyFont="1" applyFill="1" applyBorder="1" applyAlignment="1">
      <alignment horizontal="center"/>
      <protection/>
    </xf>
    <xf numFmtId="4" fontId="65" fillId="37" borderId="0" xfId="54" applyNumberFormat="1" applyFont="1" applyFill="1" applyBorder="1" applyAlignment="1">
      <alignment horizontal="center"/>
      <protection/>
    </xf>
    <xf numFmtId="4" fontId="65" fillId="37" borderId="36" xfId="54" applyNumberFormat="1" applyFont="1" applyFill="1" applyBorder="1" applyAlignment="1">
      <alignment horizontal="center"/>
      <protection/>
    </xf>
    <xf numFmtId="0" fontId="58" fillId="37" borderId="18" xfId="0" applyFont="1" applyFill="1" applyBorder="1" applyAlignment="1">
      <alignment/>
    </xf>
    <xf numFmtId="4" fontId="65" fillId="37" borderId="21" xfId="54" applyNumberFormat="1" applyFont="1" applyFill="1" applyBorder="1" applyAlignment="1">
      <alignment horizontal="center"/>
      <protection/>
    </xf>
    <xf numFmtId="0" fontId="30" fillId="37" borderId="0" xfId="54" applyFont="1" applyFill="1">
      <alignment/>
      <protection/>
    </xf>
    <xf numFmtId="0" fontId="30" fillId="37" borderId="0" xfId="54" applyFont="1" applyFill="1" applyAlignment="1">
      <alignment vertical="top"/>
      <protection/>
    </xf>
    <xf numFmtId="0" fontId="58" fillId="37" borderId="16" xfId="0" applyFont="1" applyFill="1" applyBorder="1" applyAlignment="1">
      <alignment horizontal="center"/>
    </xf>
    <xf numFmtId="0" fontId="57" fillId="37" borderId="0" xfId="54" applyFont="1" applyFill="1" applyAlignment="1">
      <alignment horizontal="center"/>
      <protection/>
    </xf>
    <xf numFmtId="164" fontId="60" fillId="37" borderId="16" xfId="54" applyNumberFormat="1" applyFont="1" applyFill="1" applyBorder="1" applyAlignment="1">
      <alignment horizontal="center" vertical="center" wrapText="1"/>
      <protection/>
    </xf>
    <xf numFmtId="164" fontId="60" fillId="37" borderId="14" xfId="54" applyNumberFormat="1" applyFont="1" applyFill="1" applyBorder="1" applyAlignment="1">
      <alignment horizontal="center" wrapText="1"/>
      <protection/>
    </xf>
    <xf numFmtId="164" fontId="60" fillId="37" borderId="36" xfId="54" applyNumberFormat="1" applyFont="1" applyFill="1" applyBorder="1" applyAlignment="1">
      <alignment horizontal="center"/>
      <protection/>
    </xf>
    <xf numFmtId="164" fontId="60" fillId="37" borderId="46" xfId="54" applyNumberFormat="1" applyFont="1" applyFill="1" applyBorder="1" applyAlignment="1">
      <alignment horizontal="center" vertical="center"/>
      <protection/>
    </xf>
    <xf numFmtId="4" fontId="60" fillId="37" borderId="36" xfId="54" applyNumberFormat="1" applyFont="1" applyFill="1" applyBorder="1" applyAlignment="1">
      <alignment horizontal="center"/>
      <protection/>
    </xf>
    <xf numFmtId="0" fontId="65" fillId="0" borderId="36" xfId="0" applyFont="1" applyBorder="1" applyAlignment="1">
      <alignment/>
    </xf>
    <xf numFmtId="0" fontId="65" fillId="0" borderId="46" xfId="0" applyFont="1" applyBorder="1" applyAlignment="1">
      <alignment/>
    </xf>
    <xf numFmtId="0" fontId="65" fillId="0" borderId="48" xfId="0" applyFont="1" applyBorder="1" applyAlignment="1">
      <alignment/>
    </xf>
    <xf numFmtId="164" fontId="60" fillId="37" borderId="36" xfId="54" applyNumberFormat="1" applyFont="1" applyFill="1" applyBorder="1" applyAlignment="1">
      <alignment horizontal="center" vertical="top" wrapText="1"/>
      <protection/>
    </xf>
    <xf numFmtId="0" fontId="60" fillId="37" borderId="18" xfId="54" applyFont="1" applyFill="1" applyBorder="1" applyAlignment="1">
      <alignment horizontal="left" vertical="center" wrapText="1"/>
      <protection/>
    </xf>
    <xf numFmtId="2" fontId="0" fillId="0" borderId="15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64" fontId="60" fillId="37" borderId="0" xfId="54" applyNumberFormat="1" applyFont="1" applyFill="1" applyBorder="1" applyAlignment="1">
      <alignment horizontal="center"/>
      <protection/>
    </xf>
    <xf numFmtId="164" fontId="60" fillId="37" borderId="0" xfId="54" applyNumberFormat="1" applyFont="1" applyFill="1" applyBorder="1" applyAlignment="1">
      <alignment horizontal="center" vertical="top" wrapText="1"/>
      <protection/>
    </xf>
    <xf numFmtId="0" fontId="61" fillId="37" borderId="13" xfId="54" applyFont="1" applyFill="1" applyBorder="1" applyAlignment="1">
      <alignment horizontal="left" vertical="center" indent="2"/>
      <protection/>
    </xf>
    <xf numFmtId="0" fontId="61" fillId="37" borderId="13" xfId="54" applyFont="1" applyFill="1" applyBorder="1" applyAlignment="1">
      <alignment horizontal="left" vertical="center" wrapText="1"/>
      <protection/>
    </xf>
    <xf numFmtId="0" fontId="61" fillId="37" borderId="13" xfId="54" applyFont="1" applyFill="1" applyBorder="1" applyAlignment="1">
      <alignment horizontal="left" vertical="center" indent="1"/>
      <protection/>
    </xf>
    <xf numFmtId="0" fontId="61" fillId="37" borderId="69" xfId="54" applyFont="1" applyFill="1" applyBorder="1" applyAlignment="1">
      <alignment horizontal="left" vertical="center" indent="2"/>
      <protection/>
    </xf>
    <xf numFmtId="0" fontId="61" fillId="37" borderId="69" xfId="54" applyFont="1" applyFill="1" applyBorder="1" applyAlignment="1">
      <alignment horizontal="left" vertical="center" wrapText="1"/>
      <protection/>
    </xf>
    <xf numFmtId="0" fontId="61" fillId="37" borderId="69" xfId="54" applyFont="1" applyFill="1" applyBorder="1" applyAlignment="1">
      <alignment horizontal="left" vertical="center" indent="1"/>
      <protection/>
    </xf>
    <xf numFmtId="0" fontId="57" fillId="37" borderId="14" xfId="54" applyFont="1" applyFill="1" applyBorder="1" applyAlignment="1">
      <alignment horizontal="center"/>
      <protection/>
    </xf>
    <xf numFmtId="0" fontId="61" fillId="37" borderId="22" xfId="54" applyFont="1" applyFill="1" applyBorder="1" applyAlignment="1">
      <alignment horizontal="left" vertical="center" indent="1"/>
      <protection/>
    </xf>
    <xf numFmtId="0" fontId="60" fillId="37" borderId="13" xfId="54" applyFont="1" applyFill="1" applyBorder="1" applyAlignment="1">
      <alignment horizontal="left" indent="2"/>
      <protection/>
    </xf>
    <xf numFmtId="164" fontId="60" fillId="37" borderId="22" xfId="54" applyNumberFormat="1" applyFont="1" applyFill="1" applyBorder="1" applyAlignment="1">
      <alignment horizontal="right"/>
      <protection/>
    </xf>
    <xf numFmtId="164" fontId="60" fillId="37" borderId="14" xfId="54" applyNumberFormat="1" applyFont="1" applyFill="1" applyBorder="1" applyAlignment="1">
      <alignment vertical="center" wrapText="1"/>
      <protection/>
    </xf>
    <xf numFmtId="164" fontId="138" fillId="37" borderId="14" xfId="54" applyNumberFormat="1" applyFont="1" applyFill="1" applyBorder="1" applyAlignment="1">
      <alignment vertical="center" wrapText="1"/>
      <protection/>
    </xf>
    <xf numFmtId="0" fontId="60" fillId="37" borderId="14" xfId="0" applyFont="1" applyFill="1" applyBorder="1" applyAlignment="1">
      <alignment horizontal="center"/>
    </xf>
    <xf numFmtId="0" fontId="60" fillId="37" borderId="14" xfId="0" applyFont="1" applyFill="1" applyBorder="1" applyAlignment="1">
      <alignment horizontal="center" vertical="center"/>
    </xf>
    <xf numFmtId="0" fontId="138" fillId="37" borderId="14" xfId="54" applyFont="1" applyFill="1" applyBorder="1" applyAlignment="1">
      <alignment horizontal="center" vertical="top"/>
      <protection/>
    </xf>
    <xf numFmtId="0" fontId="138" fillId="37" borderId="14" xfId="54" applyFont="1" applyFill="1" applyBorder="1" applyAlignment="1">
      <alignment horizontal="center"/>
      <protection/>
    </xf>
    <xf numFmtId="0" fontId="60" fillId="37" borderId="0" xfId="0" applyFont="1" applyFill="1" applyBorder="1" applyAlignment="1">
      <alignment/>
    </xf>
    <xf numFmtId="164" fontId="138" fillId="37" borderId="0" xfId="54" applyNumberFormat="1" applyFont="1" applyFill="1" applyBorder="1" applyAlignment="1">
      <alignment vertical="center"/>
      <protection/>
    </xf>
    <xf numFmtId="164" fontId="138" fillId="37" borderId="14" xfId="54" applyNumberFormat="1" applyFont="1" applyFill="1" applyBorder="1" applyAlignment="1">
      <alignment horizontal="center" vertical="center" wrapText="1"/>
      <protection/>
    </xf>
    <xf numFmtId="0" fontId="60" fillId="37" borderId="16" xfId="0" applyFont="1" applyFill="1" applyBorder="1" applyAlignment="1">
      <alignment/>
    </xf>
    <xf numFmtId="164" fontId="138" fillId="37" borderId="16" xfId="54" applyNumberFormat="1" applyFont="1" applyFill="1" applyBorder="1" applyAlignment="1">
      <alignment vertical="center"/>
      <protection/>
    </xf>
    <xf numFmtId="0" fontId="57" fillId="37" borderId="35" xfId="54" applyFont="1" applyFill="1" applyBorder="1" applyAlignment="1">
      <alignment/>
      <protection/>
    </xf>
    <xf numFmtId="164" fontId="60" fillId="37" borderId="0" xfId="54" applyNumberFormat="1" applyFont="1" applyFill="1" applyBorder="1" applyAlignment="1">
      <alignment/>
      <protection/>
    </xf>
    <xf numFmtId="164" fontId="138" fillId="37" borderId="0" xfId="54" applyNumberFormat="1" applyFont="1" applyFill="1" applyBorder="1" applyAlignment="1">
      <alignment/>
      <protection/>
    </xf>
    <xf numFmtId="0" fontId="60" fillId="37" borderId="0" xfId="54" applyFont="1" applyFill="1" applyBorder="1" applyAlignment="1">
      <alignment horizontal="left" indent="2"/>
      <protection/>
    </xf>
    <xf numFmtId="0" fontId="60" fillId="37" borderId="0" xfId="54" applyFont="1" applyFill="1" applyBorder="1" applyAlignment="1">
      <alignment horizontal="left" wrapText="1" indent="2"/>
      <protection/>
    </xf>
    <xf numFmtId="0" fontId="26" fillId="0" borderId="0" xfId="54" applyFont="1" applyBorder="1" applyAlignment="1">
      <alignment vertical="center"/>
      <protection/>
    </xf>
    <xf numFmtId="164" fontId="60" fillId="37" borderId="0" xfId="54" applyNumberFormat="1" applyFont="1" applyFill="1" applyBorder="1" applyAlignment="1">
      <alignment horizontal="left"/>
      <protection/>
    </xf>
    <xf numFmtId="0" fontId="57" fillId="37" borderId="0" xfId="54" applyFont="1" applyFill="1" applyBorder="1" applyAlignment="1">
      <alignment/>
      <protection/>
    </xf>
    <xf numFmtId="0" fontId="26" fillId="0" borderId="0" xfId="54" applyFont="1" applyBorder="1" applyAlignment="1">
      <alignment horizontal="center"/>
      <protection/>
    </xf>
    <xf numFmtId="0" fontId="26" fillId="0" borderId="0" xfId="54" applyFont="1" applyBorder="1" applyAlignment="1">
      <alignment/>
      <protection/>
    </xf>
    <xf numFmtId="4" fontId="65" fillId="37" borderId="0" xfId="54" applyNumberFormat="1" applyFont="1" applyFill="1" applyBorder="1" applyAlignment="1">
      <alignment horizontal="center" vertical="top"/>
      <protection/>
    </xf>
    <xf numFmtId="10" fontId="0" fillId="0" borderId="0" xfId="54" applyNumberFormat="1" applyFont="1" applyBorder="1" applyAlignment="1">
      <alignment horizontal="center" vertical="center"/>
      <protection/>
    </xf>
    <xf numFmtId="164" fontId="63" fillId="37" borderId="0" xfId="54" applyNumberFormat="1" applyFont="1" applyFill="1" applyBorder="1" applyAlignment="1">
      <alignment horizontal="center" vertical="top" wrapText="1"/>
      <protection/>
    </xf>
    <xf numFmtId="0" fontId="63" fillId="37" borderId="0" xfId="54" applyFont="1" applyFill="1" applyBorder="1" applyAlignment="1">
      <alignment horizontal="center" vertical="top"/>
      <protection/>
    </xf>
    <xf numFmtId="0" fontId="57" fillId="37" borderId="0" xfId="54" applyFont="1" applyFill="1" applyBorder="1" applyAlignment="1">
      <alignment vertical="center"/>
      <protection/>
    </xf>
    <xf numFmtId="4" fontId="60" fillId="37" borderId="0" xfId="54" applyNumberFormat="1" applyFont="1" applyFill="1" applyBorder="1" applyAlignment="1">
      <alignment horizontal="center"/>
      <protection/>
    </xf>
    <xf numFmtId="0" fontId="61" fillId="37" borderId="0" xfId="54" applyFont="1" applyFill="1" applyBorder="1" applyAlignment="1">
      <alignment horizontal="left" vertical="center" indent="1"/>
      <protection/>
    </xf>
    <xf numFmtId="10" fontId="0" fillId="0" borderId="0" xfId="54" applyNumberFormat="1" applyFont="1" applyBorder="1" applyAlignment="1">
      <alignment horizontal="center"/>
      <protection/>
    </xf>
    <xf numFmtId="166" fontId="0" fillId="0" borderId="0" xfId="54" applyNumberFormat="1" applyFont="1" applyBorder="1" applyAlignment="1">
      <alignment horizontal="center"/>
      <protection/>
    </xf>
    <xf numFmtId="164" fontId="60" fillId="37" borderId="0" xfId="54" applyNumberFormat="1" applyFont="1" applyFill="1" applyBorder="1" applyAlignment="1">
      <alignment horizontal="center" vertical="top"/>
      <protection/>
    </xf>
    <xf numFmtId="164" fontId="60" fillId="37" borderId="0" xfId="54" applyNumberFormat="1" applyFont="1" applyFill="1" applyBorder="1" applyAlignment="1">
      <alignment horizontal="right" vertical="top"/>
      <protection/>
    </xf>
    <xf numFmtId="164" fontId="138" fillId="37" borderId="0" xfId="54" applyNumberFormat="1" applyFont="1" applyFill="1" applyBorder="1" applyAlignment="1">
      <alignment horizontal="left"/>
      <protection/>
    </xf>
    <xf numFmtId="0" fontId="0" fillId="0" borderId="0" xfId="54" applyBorder="1" applyAlignment="1">
      <alignment vertical="center"/>
      <protection/>
    </xf>
    <xf numFmtId="164" fontId="138" fillId="37" borderId="0" xfId="54" applyNumberFormat="1" applyFont="1" applyFill="1" applyBorder="1" applyAlignment="1">
      <alignment horizontal="right" vertical="center"/>
      <protection/>
    </xf>
    <xf numFmtId="0" fontId="54" fillId="33" borderId="0" xfId="54" applyFont="1" applyFill="1" applyBorder="1" applyAlignment="1">
      <alignment horizontal="center"/>
      <protection/>
    </xf>
    <xf numFmtId="164" fontId="60" fillId="37" borderId="0" xfId="54" applyNumberFormat="1" applyFont="1" applyFill="1" applyBorder="1" applyAlignment="1">
      <alignment horizontal="center" vertical="center" wrapText="1"/>
      <protection/>
    </xf>
    <xf numFmtId="4" fontId="140" fillId="37" borderId="0" xfId="54" applyNumberFormat="1" applyFont="1" applyFill="1" applyBorder="1" applyAlignment="1">
      <alignment horizontal="center"/>
      <protection/>
    </xf>
    <xf numFmtId="0" fontId="0" fillId="0" borderId="0" xfId="54" applyFont="1" applyBorder="1">
      <alignment/>
      <protection/>
    </xf>
    <xf numFmtId="10" fontId="0" fillId="0" borderId="0" xfId="54" applyNumberFormat="1" applyBorder="1" applyAlignment="1">
      <alignment horizontal="center"/>
      <protection/>
    </xf>
    <xf numFmtId="0" fontId="142" fillId="0" borderId="0" xfId="54" applyFont="1" applyBorder="1">
      <alignment/>
      <protection/>
    </xf>
    <xf numFmtId="164" fontId="60" fillId="37" borderId="0" xfId="54" applyNumberFormat="1" applyFont="1" applyFill="1" applyBorder="1" applyAlignment="1">
      <alignment horizontal="center" wrapText="1"/>
      <protection/>
    </xf>
    <xf numFmtId="0" fontId="26" fillId="0" borderId="0" xfId="54" applyFont="1" applyBorder="1" applyAlignment="1">
      <alignment vertical="top"/>
      <protection/>
    </xf>
    <xf numFmtId="0" fontId="60" fillId="37" borderId="0" xfId="54" applyFont="1" applyFill="1" applyBorder="1" applyAlignment="1">
      <alignment horizontal="center" vertical="top"/>
      <protection/>
    </xf>
    <xf numFmtId="0" fontId="0" fillId="0" borderId="0" xfId="54" applyBorder="1" applyAlignment="1">
      <alignment horizontal="left" vertical="center" indent="1"/>
      <protection/>
    </xf>
    <xf numFmtId="164" fontId="138" fillId="37" borderId="0" xfId="54" applyNumberFormat="1" applyFont="1" applyFill="1" applyBorder="1" applyAlignment="1">
      <alignment horizontal="right" vertical="top"/>
      <protection/>
    </xf>
    <xf numFmtId="0" fontId="32" fillId="0" borderId="0" xfId="54" applyFont="1" applyBorder="1" applyAlignment="1">
      <alignment horizontal="left" vertical="top"/>
      <protection/>
    </xf>
    <xf numFmtId="0" fontId="0" fillId="0" borderId="0" xfId="54" applyBorder="1" applyAlignment="1">
      <alignment vertical="top"/>
      <protection/>
    </xf>
    <xf numFmtId="0" fontId="60" fillId="37" borderId="0" xfId="54" applyFont="1" applyFill="1" applyBorder="1">
      <alignment/>
      <protection/>
    </xf>
    <xf numFmtId="0" fontId="58" fillId="37" borderId="36" xfId="0" applyFont="1" applyFill="1" applyBorder="1" applyAlignment="1">
      <alignment horizontal="center"/>
    </xf>
    <xf numFmtId="0" fontId="58" fillId="0" borderId="21" xfId="0" applyFont="1" applyBorder="1" applyAlignment="1">
      <alignment horizontal="center"/>
    </xf>
    <xf numFmtId="164" fontId="60" fillId="37" borderId="46" xfId="54" applyNumberFormat="1" applyFont="1" applyFill="1" applyBorder="1" applyAlignment="1">
      <alignment horizontal="right" vertical="top"/>
      <protection/>
    </xf>
    <xf numFmtId="164" fontId="62" fillId="37" borderId="36" xfId="54" applyNumberFormat="1" applyFont="1" applyFill="1" applyBorder="1" applyAlignment="1">
      <alignment horizontal="right"/>
      <protection/>
    </xf>
    <xf numFmtId="164" fontId="62" fillId="37" borderId="36" xfId="54" applyNumberFormat="1" applyFont="1" applyFill="1" applyBorder="1" applyAlignment="1">
      <alignment horizontal="right" vertical="top"/>
      <protection/>
    </xf>
    <xf numFmtId="164" fontId="62" fillId="37" borderId="46" xfId="54" applyNumberFormat="1" applyFont="1" applyFill="1" applyBorder="1" applyAlignment="1">
      <alignment horizontal="right"/>
      <protection/>
    </xf>
    <xf numFmtId="4" fontId="60" fillId="37" borderId="15" xfId="54" applyNumberFormat="1" applyFont="1" applyFill="1" applyBorder="1" applyAlignment="1">
      <alignment horizontal="center"/>
      <protection/>
    </xf>
    <xf numFmtId="164" fontId="62" fillId="37" borderId="16" xfId="54" applyNumberFormat="1" applyFont="1" applyFill="1" applyBorder="1" applyAlignment="1">
      <alignment horizontal="right"/>
      <protection/>
    </xf>
    <xf numFmtId="164" fontId="67" fillId="37" borderId="16" xfId="54" applyNumberFormat="1" applyFont="1" applyFill="1" applyBorder="1" applyAlignment="1">
      <alignment horizontal="center" vertical="center" wrapText="1"/>
      <protection/>
    </xf>
    <xf numFmtId="164" fontId="62" fillId="37" borderId="16" xfId="54" applyNumberFormat="1" applyFont="1" applyFill="1" applyBorder="1" applyAlignment="1">
      <alignment horizontal="center" vertical="center" wrapText="1"/>
      <protection/>
    </xf>
    <xf numFmtId="164" fontId="62" fillId="37" borderId="16" xfId="54" applyNumberFormat="1" applyFont="1" applyFill="1" applyBorder="1" applyAlignment="1">
      <alignment horizontal="center" vertical="center"/>
      <protection/>
    </xf>
    <xf numFmtId="164" fontId="62" fillId="37" borderId="16" xfId="54" applyNumberFormat="1" applyFont="1" applyFill="1" applyBorder="1" applyAlignment="1">
      <alignment horizontal="center"/>
      <protection/>
    </xf>
    <xf numFmtId="164" fontId="60" fillId="37" borderId="16" xfId="54" applyNumberFormat="1" applyFont="1" applyFill="1" applyBorder="1" applyAlignment="1">
      <alignment horizontal="center" vertical="top"/>
      <protection/>
    </xf>
    <xf numFmtId="0" fontId="67" fillId="37" borderId="16" xfId="54" applyFont="1" applyFill="1" applyBorder="1" applyAlignment="1">
      <alignment horizontal="left" vertical="center" wrapText="1" indent="5"/>
      <protection/>
    </xf>
    <xf numFmtId="164" fontId="60" fillId="37" borderId="36" xfId="54" applyNumberFormat="1" applyFont="1" applyFill="1" applyBorder="1" applyAlignment="1">
      <alignment vertical="center" wrapText="1"/>
      <protection/>
    </xf>
    <xf numFmtId="164" fontId="60" fillId="37" borderId="36" xfId="54" applyNumberFormat="1" applyFont="1" applyFill="1" applyBorder="1" applyAlignment="1">
      <alignment vertical="top" wrapText="1"/>
      <protection/>
    </xf>
    <xf numFmtId="164" fontId="60" fillId="37" borderId="36" xfId="54" applyNumberFormat="1" applyFont="1" applyFill="1" applyBorder="1" applyAlignment="1">
      <alignment/>
      <protection/>
    </xf>
    <xf numFmtId="164" fontId="60" fillId="37" borderId="46" xfId="54" applyNumberFormat="1" applyFont="1" applyFill="1" applyBorder="1" applyAlignment="1">
      <alignment/>
      <protection/>
    </xf>
    <xf numFmtId="0" fontId="69" fillId="33" borderId="30" xfId="54" applyFont="1" applyFill="1" applyBorder="1" applyAlignment="1">
      <alignment horizontal="left" vertical="center" indent="1"/>
      <protection/>
    </xf>
    <xf numFmtId="0" fontId="61" fillId="37" borderId="30" xfId="54" applyFont="1" applyFill="1" applyBorder="1" applyAlignment="1">
      <alignment horizontal="left" vertical="center" indent="1"/>
      <protection/>
    </xf>
    <xf numFmtId="0" fontId="61" fillId="37" borderId="32" xfId="54" applyFont="1" applyFill="1" applyBorder="1" applyAlignment="1">
      <alignment horizontal="left" vertical="center" indent="1"/>
      <protection/>
    </xf>
    <xf numFmtId="0" fontId="65" fillId="0" borderId="40" xfId="0" applyFont="1" applyBorder="1" applyAlignment="1">
      <alignment vertical="center" wrapText="1"/>
    </xf>
    <xf numFmtId="0" fontId="65" fillId="0" borderId="21" xfId="0" applyFont="1" applyBorder="1" applyAlignment="1">
      <alignment vertical="center" wrapText="1"/>
    </xf>
    <xf numFmtId="0" fontId="60" fillId="37" borderId="16" xfId="54" applyFont="1" applyFill="1" applyBorder="1" applyAlignment="1">
      <alignment vertical="center" wrapText="1"/>
      <protection/>
    </xf>
    <xf numFmtId="0" fontId="138" fillId="37" borderId="16" xfId="54" applyFont="1" applyFill="1" applyBorder="1" applyAlignment="1">
      <alignment vertical="center" wrapText="1"/>
      <protection/>
    </xf>
    <xf numFmtId="0" fontId="58" fillId="33" borderId="14" xfId="54" applyFont="1" applyFill="1" applyBorder="1" applyAlignment="1">
      <alignment horizontal="left" indent="5"/>
      <protection/>
    </xf>
    <xf numFmtId="0" fontId="65" fillId="0" borderId="36" xfId="0" applyFont="1" applyBorder="1" applyAlignment="1">
      <alignment vertical="center" wrapText="1"/>
    </xf>
    <xf numFmtId="164" fontId="60" fillId="33" borderId="70" xfId="54" applyNumberFormat="1" applyFont="1" applyFill="1" applyBorder="1" applyAlignment="1">
      <alignment horizontal="right" vertical="top"/>
      <protection/>
    </xf>
    <xf numFmtId="164" fontId="60" fillId="37" borderId="32" xfId="54" applyNumberFormat="1" applyFont="1" applyFill="1" applyBorder="1" applyAlignment="1">
      <alignment vertical="center"/>
      <protection/>
    </xf>
    <xf numFmtId="164" fontId="57" fillId="37" borderId="21" xfId="54" applyNumberFormat="1" applyFont="1" applyFill="1" applyBorder="1" applyAlignment="1">
      <alignment horizontal="right"/>
      <protection/>
    </xf>
    <xf numFmtId="164" fontId="60" fillId="37" borderId="35" xfId="54" applyNumberFormat="1" applyFont="1" applyFill="1" applyBorder="1" applyAlignment="1">
      <alignment vertical="center" wrapText="1"/>
      <protection/>
    </xf>
    <xf numFmtId="4" fontId="60" fillId="37" borderId="44" xfId="54" applyNumberFormat="1" applyFont="1" applyFill="1" applyBorder="1" applyAlignment="1">
      <alignment horizontal="center"/>
      <protection/>
    </xf>
    <xf numFmtId="0" fontId="30" fillId="37" borderId="0" xfId="54" applyFont="1" applyFill="1" applyBorder="1" applyAlignment="1">
      <alignment/>
      <protection/>
    </xf>
    <xf numFmtId="2" fontId="30" fillId="37" borderId="36" xfId="54" applyNumberFormat="1" applyFont="1" applyFill="1" applyBorder="1" applyAlignment="1">
      <alignment horizontal="center"/>
      <protection/>
    </xf>
    <xf numFmtId="0" fontId="52" fillId="37" borderId="66" xfId="54" applyFont="1" applyFill="1" applyBorder="1" applyAlignment="1">
      <alignment horizontal="left" indent="1"/>
      <protection/>
    </xf>
    <xf numFmtId="0" fontId="30" fillId="37" borderId="66" xfId="54" applyFont="1" applyFill="1" applyBorder="1" applyAlignment="1">
      <alignment horizontal="center"/>
      <protection/>
    </xf>
    <xf numFmtId="164" fontId="60" fillId="37" borderId="71" xfId="54" applyNumberFormat="1" applyFont="1" applyFill="1" applyBorder="1" applyAlignment="1">
      <alignment horizontal="right" vertical="top"/>
      <protection/>
    </xf>
    <xf numFmtId="0" fontId="58" fillId="37" borderId="16" xfId="0" applyFont="1" applyFill="1" applyBorder="1" applyAlignment="1">
      <alignment/>
    </xf>
    <xf numFmtId="0" fontId="57" fillId="37" borderId="36" xfId="54" applyFont="1" applyFill="1" applyBorder="1" applyAlignment="1">
      <alignment vertical="center"/>
      <protection/>
    </xf>
    <xf numFmtId="2" fontId="60" fillId="37" borderId="36" xfId="54" applyNumberFormat="1" applyFont="1" applyFill="1" applyBorder="1" applyAlignment="1">
      <alignment horizontal="center"/>
      <protection/>
    </xf>
    <xf numFmtId="0" fontId="57" fillId="37" borderId="48" xfId="54" applyFont="1" applyFill="1" applyBorder="1" applyAlignment="1">
      <alignment vertical="center"/>
      <protection/>
    </xf>
    <xf numFmtId="164" fontId="60" fillId="33" borderId="48" xfId="54" applyNumberFormat="1" applyFont="1" applyFill="1" applyBorder="1" applyAlignment="1">
      <alignment horizontal="right" vertical="center"/>
      <protection/>
    </xf>
    <xf numFmtId="164" fontId="60" fillId="37" borderId="21" xfId="54" applyNumberFormat="1" applyFont="1" applyFill="1" applyBorder="1" applyAlignment="1">
      <alignment horizontal="right" vertical="center"/>
      <protection/>
    </xf>
    <xf numFmtId="0" fontId="65" fillId="37" borderId="44" xfId="54" applyFont="1" applyFill="1" applyBorder="1">
      <alignment/>
      <protection/>
    </xf>
    <xf numFmtId="0" fontId="65" fillId="37" borderId="16" xfId="54" applyFont="1" applyFill="1" applyBorder="1">
      <alignment/>
      <protection/>
    </xf>
    <xf numFmtId="164" fontId="60" fillId="37" borderId="18" xfId="54" applyNumberFormat="1" applyFont="1" applyFill="1" applyBorder="1" applyAlignment="1">
      <alignment horizontal="center" vertical="top" wrapText="1"/>
      <protection/>
    </xf>
    <xf numFmtId="164" fontId="60" fillId="37" borderId="16" xfId="54" applyNumberFormat="1" applyFont="1" applyFill="1" applyBorder="1" applyAlignment="1">
      <alignment horizontal="left"/>
      <protection/>
    </xf>
    <xf numFmtId="164" fontId="60" fillId="37" borderId="35" xfId="54" applyNumberFormat="1" applyFont="1" applyFill="1" applyBorder="1" applyAlignment="1">
      <alignment horizontal="left"/>
      <protection/>
    </xf>
    <xf numFmtId="0" fontId="30" fillId="37" borderId="44" xfId="54" applyFont="1" applyFill="1" applyBorder="1" applyAlignment="1">
      <alignment horizontal="center"/>
      <protection/>
    </xf>
    <xf numFmtId="0" fontId="58" fillId="37" borderId="16" xfId="0" applyFont="1" applyFill="1" applyBorder="1" applyAlignment="1">
      <alignment horizontal="right"/>
    </xf>
    <xf numFmtId="164" fontId="65" fillId="37" borderId="16" xfId="54" applyNumberFormat="1" applyFont="1" applyFill="1" applyBorder="1" applyAlignment="1">
      <alignment horizontal="center"/>
      <protection/>
    </xf>
    <xf numFmtId="0" fontId="58" fillId="37" borderId="16" xfId="0" applyFont="1" applyFill="1" applyBorder="1" applyAlignment="1">
      <alignment horizontal="center" vertical="top"/>
    </xf>
    <xf numFmtId="2" fontId="58" fillId="37" borderId="16" xfId="54" applyNumberFormat="1" applyFont="1" applyFill="1" applyBorder="1" applyAlignment="1">
      <alignment horizontal="center"/>
      <protection/>
    </xf>
    <xf numFmtId="0" fontId="58" fillId="37" borderId="16" xfId="0" applyFont="1" applyFill="1" applyBorder="1" applyAlignment="1">
      <alignment horizontal="left" vertical="center" indent="5"/>
    </xf>
    <xf numFmtId="0" fontId="30" fillId="37" borderId="18" xfId="54" applyFont="1" applyFill="1" applyBorder="1" applyAlignment="1">
      <alignment horizontal="center"/>
      <protection/>
    </xf>
    <xf numFmtId="4" fontId="65" fillId="37" borderId="18" xfId="54" applyNumberFormat="1" applyFont="1" applyFill="1" applyBorder="1" applyAlignment="1">
      <alignment horizontal="center"/>
      <protection/>
    </xf>
    <xf numFmtId="0" fontId="58" fillId="37" borderId="16" xfId="0" applyFont="1" applyFill="1" applyBorder="1" applyAlignment="1">
      <alignment horizontal="left"/>
    </xf>
    <xf numFmtId="4" fontId="65" fillId="37" borderId="46" xfId="54" applyNumberFormat="1" applyFont="1" applyFill="1" applyBorder="1" applyAlignment="1">
      <alignment horizontal="center"/>
      <protection/>
    </xf>
    <xf numFmtId="0" fontId="58" fillId="37" borderId="16" xfId="0" applyFont="1" applyFill="1" applyBorder="1" applyAlignment="1">
      <alignment horizontal="left" indent="8"/>
    </xf>
    <xf numFmtId="0" fontId="58" fillId="37" borderId="16" xfId="0" applyFont="1" applyFill="1" applyBorder="1" applyAlignment="1">
      <alignment horizontal="left" wrapText="1" indent="3"/>
    </xf>
    <xf numFmtId="0" fontId="58" fillId="37" borderId="16" xfId="0" applyFont="1" applyFill="1" applyBorder="1" applyAlignment="1">
      <alignment horizontal="left" wrapText="1"/>
    </xf>
    <xf numFmtId="0" fontId="58" fillId="37" borderId="16" xfId="0" applyFont="1" applyFill="1" applyBorder="1" applyAlignment="1">
      <alignment vertical="center"/>
    </xf>
    <xf numFmtId="164" fontId="60" fillId="37" borderId="36" xfId="54" applyNumberFormat="1" applyFont="1" applyFill="1" applyBorder="1" applyAlignment="1">
      <alignment wrapText="1"/>
      <protection/>
    </xf>
    <xf numFmtId="0" fontId="52" fillId="33" borderId="36" xfId="54" applyFont="1" applyFill="1" applyBorder="1" applyAlignment="1">
      <alignment/>
      <protection/>
    </xf>
    <xf numFmtId="164" fontId="58" fillId="33" borderId="36" xfId="54" applyNumberFormat="1" applyFont="1" applyFill="1" applyBorder="1" applyAlignment="1">
      <alignment horizontal="right"/>
      <protection/>
    </xf>
    <xf numFmtId="0" fontId="58" fillId="33" borderId="36" xfId="54" applyFont="1" applyFill="1" applyBorder="1" applyAlignment="1">
      <alignment horizontal="center"/>
      <protection/>
    </xf>
    <xf numFmtId="164" fontId="58" fillId="33" borderId="46" xfId="54" applyNumberFormat="1" applyFont="1" applyFill="1" applyBorder="1" applyAlignment="1">
      <alignment horizontal="right"/>
      <protection/>
    </xf>
    <xf numFmtId="0" fontId="52" fillId="33" borderId="48" xfId="54" applyFont="1" applyFill="1" applyBorder="1" applyAlignment="1">
      <alignment/>
      <protection/>
    </xf>
    <xf numFmtId="0" fontId="58" fillId="37" borderId="16" xfId="0" applyFont="1" applyFill="1" applyBorder="1" applyAlignment="1">
      <alignment horizontal="center" wrapText="1"/>
    </xf>
    <xf numFmtId="0" fontId="58" fillId="37" borderId="16" xfId="0" applyFont="1" applyFill="1" applyBorder="1" applyAlignment="1">
      <alignment horizontal="center" vertical="center"/>
    </xf>
    <xf numFmtId="0" fontId="58" fillId="37" borderId="18" xfId="0" applyFont="1" applyFill="1" applyBorder="1" applyAlignment="1">
      <alignment horizontal="center"/>
    </xf>
    <xf numFmtId="164" fontId="60" fillId="37" borderId="46" xfId="54" applyNumberFormat="1" applyFont="1" applyFill="1" applyBorder="1" applyAlignment="1">
      <alignment vertical="center" wrapText="1"/>
      <protection/>
    </xf>
    <xf numFmtId="0" fontId="65" fillId="0" borderId="32" xfId="0" applyFont="1" applyBorder="1" applyAlignment="1">
      <alignment/>
    </xf>
    <xf numFmtId="0" fontId="65" fillId="0" borderId="32" xfId="0" applyFont="1" applyBorder="1" applyAlignment="1">
      <alignment vertical="center" wrapText="1"/>
    </xf>
    <xf numFmtId="0" fontId="60" fillId="37" borderId="34" xfId="54" applyFont="1" applyFill="1" applyBorder="1" applyAlignment="1">
      <alignment horizontal="center" vertical="center"/>
      <protection/>
    </xf>
    <xf numFmtId="0" fontId="65" fillId="0" borderId="36" xfId="0" applyFont="1" applyBorder="1" applyAlignment="1">
      <alignment horizontal="center" vertical="top"/>
    </xf>
    <xf numFmtId="164" fontId="60" fillId="37" borderId="21" xfId="54" applyNumberFormat="1" applyFont="1" applyFill="1" applyBorder="1" applyAlignment="1">
      <alignment vertical="top"/>
      <protection/>
    </xf>
    <xf numFmtId="164" fontId="60" fillId="37" borderId="18" xfId="54" applyNumberFormat="1" applyFont="1" applyFill="1" applyBorder="1" applyAlignment="1">
      <alignment horizontal="center" vertical="top"/>
      <protection/>
    </xf>
    <xf numFmtId="4" fontId="60" fillId="37" borderId="36" xfId="54" applyNumberFormat="1" applyFont="1" applyFill="1" applyBorder="1" applyAlignment="1">
      <alignment/>
      <protection/>
    </xf>
    <xf numFmtId="164" fontId="60" fillId="37" borderId="46" xfId="54" applyNumberFormat="1" applyFont="1" applyFill="1" applyBorder="1" applyAlignment="1">
      <alignment vertical="center"/>
      <protection/>
    </xf>
    <xf numFmtId="164" fontId="60" fillId="37" borderId="40" xfId="54" applyNumberFormat="1" applyFont="1" applyFill="1" applyBorder="1" applyAlignment="1">
      <alignment wrapText="1"/>
      <protection/>
    </xf>
    <xf numFmtId="0" fontId="61" fillId="33" borderId="48" xfId="54" applyFont="1" applyFill="1" applyBorder="1" applyAlignment="1">
      <alignment horizontal="left" vertical="center" indent="1"/>
      <protection/>
    </xf>
    <xf numFmtId="0" fontId="69" fillId="33" borderId="13" xfId="54" applyFont="1" applyFill="1" applyBorder="1" applyAlignment="1">
      <alignment horizontal="left" vertical="center" indent="1"/>
      <protection/>
    </xf>
    <xf numFmtId="0" fontId="65" fillId="0" borderId="36" xfId="0" applyFont="1" applyBorder="1" applyAlignment="1">
      <alignment vertical="center"/>
    </xf>
    <xf numFmtId="0" fontId="65" fillId="0" borderId="46" xfId="0" applyFont="1" applyBorder="1" applyAlignment="1">
      <alignment vertical="center"/>
    </xf>
    <xf numFmtId="0" fontId="60" fillId="0" borderId="15" xfId="54" applyFont="1" applyBorder="1">
      <alignment/>
      <protection/>
    </xf>
    <xf numFmtId="0" fontId="65" fillId="0" borderId="48" xfId="0" applyFont="1" applyBorder="1" applyAlignment="1">
      <alignment vertical="center"/>
    </xf>
    <xf numFmtId="164" fontId="60" fillId="37" borderId="34" xfId="54" applyNumberFormat="1" applyFont="1" applyFill="1" applyBorder="1" applyAlignment="1">
      <alignment horizontal="center" wrapText="1"/>
      <protection/>
    </xf>
    <xf numFmtId="0" fontId="60" fillId="37" borderId="36" xfId="54" applyFont="1" applyFill="1" applyBorder="1" applyAlignment="1">
      <alignment vertical="center"/>
      <protection/>
    </xf>
    <xf numFmtId="164" fontId="60" fillId="37" borderId="46" xfId="54" applyNumberFormat="1" applyFont="1" applyFill="1" applyBorder="1" applyAlignment="1">
      <alignment horizontal="right"/>
      <protection/>
    </xf>
    <xf numFmtId="0" fontId="57" fillId="37" borderId="18" xfId="54" applyFont="1" applyFill="1" applyBorder="1" applyAlignment="1">
      <alignment horizontal="left" vertical="top"/>
      <protection/>
    </xf>
    <xf numFmtId="0" fontId="61" fillId="37" borderId="36" xfId="54" applyFont="1" applyFill="1" applyBorder="1" applyAlignment="1">
      <alignment horizontal="left" vertical="center" indent="1"/>
      <protection/>
    </xf>
    <xf numFmtId="0" fontId="60" fillId="37" borderId="36" xfId="54" applyFont="1" applyFill="1" applyBorder="1">
      <alignment/>
      <protection/>
    </xf>
    <xf numFmtId="0" fontId="60" fillId="0" borderId="36" xfId="54" applyFont="1" applyBorder="1" applyAlignment="1">
      <alignment horizontal="center"/>
      <protection/>
    </xf>
    <xf numFmtId="0" fontId="57" fillId="33" borderId="46" xfId="54" applyFont="1" applyFill="1" applyBorder="1" applyAlignment="1">
      <alignment/>
      <protection/>
    </xf>
    <xf numFmtId="0" fontId="60" fillId="37" borderId="36" xfId="53" applyFont="1" applyFill="1" applyBorder="1" applyAlignment="1">
      <alignment horizontal="center" vertical="center" wrapText="1"/>
      <protection/>
    </xf>
    <xf numFmtId="0" fontId="60" fillId="37" borderId="46" xfId="53" applyFont="1" applyFill="1" applyBorder="1" applyAlignment="1">
      <alignment horizontal="center" vertical="center" wrapText="1"/>
      <protection/>
    </xf>
    <xf numFmtId="0" fontId="52" fillId="33" borderId="30" xfId="54" applyFont="1" applyFill="1" applyBorder="1" applyAlignment="1">
      <alignment horizontal="left" indent="1"/>
      <protection/>
    </xf>
    <xf numFmtId="0" fontId="60" fillId="37" borderId="13" xfId="54" applyFont="1" applyFill="1" applyBorder="1" applyAlignment="1">
      <alignment horizontal="center"/>
      <protection/>
    </xf>
    <xf numFmtId="164" fontId="60" fillId="37" borderId="13" xfId="54" applyNumberFormat="1" applyFont="1" applyFill="1" applyBorder="1" applyAlignment="1">
      <alignment horizontal="center" vertical="top" wrapText="1"/>
      <protection/>
    </xf>
    <xf numFmtId="0" fontId="60" fillId="37" borderId="14" xfId="54" applyFont="1" applyFill="1" applyBorder="1" applyAlignment="1">
      <alignment horizontal="center" vertical="center"/>
      <protection/>
    </xf>
    <xf numFmtId="2" fontId="0" fillId="36" borderId="13" xfId="0" applyNumberFormat="1" applyFill="1" applyBorder="1" applyAlignment="1">
      <alignment horizontal="center"/>
    </xf>
    <xf numFmtId="2" fontId="0" fillId="38" borderId="13" xfId="0" applyNumberFormat="1" applyFill="1" applyBorder="1" applyAlignment="1">
      <alignment horizontal="center"/>
    </xf>
    <xf numFmtId="166" fontId="0" fillId="38" borderId="13" xfId="0" applyNumberFormat="1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57" fillId="37" borderId="13" xfId="54" applyFont="1" applyFill="1" applyBorder="1" applyAlignment="1">
      <alignment horizontal="left" wrapText="1"/>
      <protection/>
    </xf>
    <xf numFmtId="0" fontId="58" fillId="37" borderId="16" xfId="54" applyFont="1" applyFill="1" applyBorder="1" applyAlignment="1">
      <alignment horizontal="left" wrapText="1" indent="1"/>
      <protection/>
    </xf>
    <xf numFmtId="0" fontId="0" fillId="0" borderId="32" xfId="0" applyBorder="1" applyAlignment="1">
      <alignment/>
    </xf>
    <xf numFmtId="0" fontId="57" fillId="37" borderId="13" xfId="54" applyFont="1" applyFill="1" applyBorder="1" applyAlignment="1">
      <alignment horizontal="left" vertical="top" wrapText="1"/>
      <protection/>
    </xf>
    <xf numFmtId="2" fontId="138" fillId="37" borderId="13" xfId="54" applyNumberFormat="1" applyFont="1" applyFill="1" applyBorder="1" applyAlignment="1">
      <alignment horizontal="center" vertical="top" wrapText="1"/>
      <protection/>
    </xf>
    <xf numFmtId="0" fontId="0" fillId="0" borderId="15" xfId="0" applyBorder="1" applyAlignment="1">
      <alignment/>
    </xf>
    <xf numFmtId="0" fontId="57" fillId="37" borderId="15" xfId="54" applyFont="1" applyFill="1" applyBorder="1" applyAlignment="1">
      <alignment horizontal="left" vertical="top" wrapText="1"/>
      <protection/>
    </xf>
    <xf numFmtId="0" fontId="138" fillId="37" borderId="15" xfId="54" applyFont="1" applyFill="1" applyBorder="1" applyAlignment="1">
      <alignment horizontal="center" vertical="top" wrapText="1"/>
      <protection/>
    </xf>
    <xf numFmtId="0" fontId="60" fillId="0" borderId="13" xfId="0" applyFont="1" applyBorder="1" applyAlignment="1">
      <alignment horizontal="center" vertical="center"/>
    </xf>
    <xf numFmtId="0" fontId="57" fillId="37" borderId="13" xfId="54" applyFont="1" applyFill="1" applyBorder="1" applyAlignment="1">
      <alignment horizontal="center"/>
      <protection/>
    </xf>
    <xf numFmtId="0" fontId="58" fillId="37" borderId="13" xfId="54" applyFont="1" applyFill="1" applyBorder="1" applyAlignment="1">
      <alignment horizontal="left" wrapText="1"/>
      <protection/>
    </xf>
    <xf numFmtId="0" fontId="139" fillId="37" borderId="13" xfId="54" applyFont="1" applyFill="1" applyBorder="1" applyAlignment="1">
      <alignment horizontal="left" wrapText="1"/>
      <protection/>
    </xf>
    <xf numFmtId="0" fontId="138" fillId="37" borderId="13" xfId="54" applyFont="1" applyFill="1" applyBorder="1" applyAlignment="1">
      <alignment horizontal="left" wrapText="1"/>
      <protection/>
    </xf>
    <xf numFmtId="164" fontId="60" fillId="37" borderId="13" xfId="54" applyNumberFormat="1" applyFont="1" applyFill="1" applyBorder="1" applyAlignment="1">
      <alignment horizontal="right"/>
      <protection/>
    </xf>
    <xf numFmtId="164" fontId="138" fillId="37" borderId="13" xfId="54" applyNumberFormat="1" applyFont="1" applyFill="1" applyBorder="1" applyAlignment="1">
      <alignment horizontal="right"/>
      <protection/>
    </xf>
    <xf numFmtId="0" fontId="138" fillId="0" borderId="13" xfId="54" applyFont="1" applyBorder="1">
      <alignment/>
      <protection/>
    </xf>
    <xf numFmtId="2" fontId="138" fillId="37" borderId="13" xfId="54" applyNumberFormat="1" applyFont="1" applyFill="1" applyBorder="1" applyAlignment="1">
      <alignment horizontal="left" wrapText="1"/>
      <protection/>
    </xf>
    <xf numFmtId="0" fontId="138" fillId="37" borderId="13" xfId="54" applyFont="1" applyFill="1" applyBorder="1" applyAlignment="1">
      <alignment wrapText="1"/>
      <protection/>
    </xf>
    <xf numFmtId="0" fontId="137" fillId="37" borderId="13" xfId="54" applyFont="1" applyFill="1" applyBorder="1" applyAlignment="1">
      <alignment horizontal="left" wrapText="1"/>
      <protection/>
    </xf>
    <xf numFmtId="0" fontId="138" fillId="0" borderId="13" xfId="54" applyFont="1" applyFill="1" applyBorder="1" applyAlignment="1">
      <alignment horizontal="left" wrapText="1"/>
      <protection/>
    </xf>
    <xf numFmtId="0" fontId="138" fillId="0" borderId="13" xfId="54" applyNumberFormat="1" applyFont="1" applyFill="1" applyBorder="1" applyAlignment="1">
      <alignment horizontal="left" wrapText="1"/>
      <protection/>
    </xf>
    <xf numFmtId="0" fontId="146" fillId="37" borderId="13" xfId="54" applyFont="1" applyFill="1" applyBorder="1" applyAlignment="1">
      <alignment horizontal="left" wrapText="1"/>
      <protection/>
    </xf>
    <xf numFmtId="0" fontId="26" fillId="0" borderId="0" xfId="54" applyFont="1" applyBorder="1" applyAlignment="1">
      <alignment vertical="center" wrapText="1"/>
      <protection/>
    </xf>
    <xf numFmtId="2" fontId="60" fillId="37" borderId="16" xfId="54" applyNumberFormat="1" applyFont="1" applyFill="1" applyBorder="1" applyAlignment="1">
      <alignment horizontal="center" vertical="center"/>
      <protection/>
    </xf>
    <xf numFmtId="2" fontId="57" fillId="37" borderId="0" xfId="54" applyNumberFormat="1" applyFont="1" applyFill="1" applyBorder="1" applyAlignment="1">
      <alignment horizontal="center" vertical="center"/>
      <protection/>
    </xf>
    <xf numFmtId="4" fontId="60" fillId="37" borderId="16" xfId="54" applyNumberFormat="1" applyFont="1" applyFill="1" applyBorder="1" applyAlignment="1">
      <alignment horizontal="center" vertical="center"/>
      <protection/>
    </xf>
    <xf numFmtId="4" fontId="60" fillId="37" borderId="35" xfId="54" applyNumberFormat="1" applyFont="1" applyFill="1" applyBorder="1" applyAlignment="1">
      <alignment horizontal="center" vertical="center"/>
      <protection/>
    </xf>
    <xf numFmtId="10" fontId="60" fillId="37" borderId="0" xfId="54" applyNumberFormat="1" applyFont="1" applyFill="1" applyBorder="1" applyAlignment="1">
      <alignment horizontal="center"/>
      <protection/>
    </xf>
    <xf numFmtId="2" fontId="60" fillId="37" borderId="0" xfId="54" applyNumberFormat="1" applyFont="1" applyFill="1" applyBorder="1" applyAlignment="1">
      <alignment horizontal="left" vertical="center" indent="1"/>
      <protection/>
    </xf>
    <xf numFmtId="2" fontId="0" fillId="0" borderId="0" xfId="54" applyNumberFormat="1" applyAlignment="1">
      <alignment horizontal="center"/>
      <protection/>
    </xf>
    <xf numFmtId="0" fontId="0" fillId="0" borderId="0" xfId="54" applyBorder="1" applyAlignment="1">
      <alignment horizontal="center"/>
      <protection/>
    </xf>
    <xf numFmtId="2" fontId="0" fillId="0" borderId="0" xfId="54" applyNumberFormat="1" applyBorder="1" applyAlignment="1">
      <alignment horizontal="center"/>
      <protection/>
    </xf>
    <xf numFmtId="0" fontId="147" fillId="0" borderId="0" xfId="54" applyFont="1" applyBorder="1">
      <alignment/>
      <protection/>
    </xf>
    <xf numFmtId="2" fontId="0" fillId="0" borderId="0" xfId="54" applyNumberFormat="1" applyFont="1" applyBorder="1" applyAlignment="1">
      <alignment horizontal="center"/>
      <protection/>
    </xf>
    <xf numFmtId="166" fontId="0" fillId="0" borderId="0" xfId="54" applyNumberFormat="1" applyBorder="1" applyAlignment="1">
      <alignment horizontal="center"/>
      <protection/>
    </xf>
    <xf numFmtId="164" fontId="60" fillId="37" borderId="14" xfId="54" applyNumberFormat="1" applyFont="1" applyFill="1" applyBorder="1" applyAlignment="1">
      <alignment horizontal="center"/>
      <protection/>
    </xf>
    <xf numFmtId="164" fontId="60" fillId="37" borderId="14" xfId="54" applyNumberFormat="1" applyFont="1" applyFill="1" applyBorder="1" applyAlignment="1">
      <alignment horizontal="center" vertical="center"/>
      <protection/>
    </xf>
    <xf numFmtId="0" fontId="0" fillId="0" borderId="26" xfId="0" applyBorder="1" applyAlignment="1">
      <alignment/>
    </xf>
    <xf numFmtId="0" fontId="0" fillId="0" borderId="40" xfId="0" applyBorder="1" applyAlignment="1">
      <alignment/>
    </xf>
    <xf numFmtId="0" fontId="0" fillId="0" borderId="36" xfId="0" applyBorder="1" applyAlignment="1">
      <alignment/>
    </xf>
    <xf numFmtId="164" fontId="60" fillId="37" borderId="14" xfId="54" applyNumberFormat="1" applyFont="1" applyFill="1" applyBorder="1" applyAlignment="1">
      <alignment horizontal="center" vertical="top"/>
      <protection/>
    </xf>
    <xf numFmtId="0" fontId="60" fillId="37" borderId="16" xfId="54" applyFont="1" applyFill="1" applyBorder="1" applyAlignment="1">
      <alignment horizontal="left" vertical="center" wrapText="1"/>
      <protection/>
    </xf>
    <xf numFmtId="0" fontId="138" fillId="37" borderId="26" xfId="54" applyFont="1" applyFill="1" applyBorder="1" applyAlignment="1">
      <alignment horizontal="left" wrapText="1"/>
      <protection/>
    </xf>
    <xf numFmtId="0" fontId="57" fillId="37" borderId="19" xfId="54" applyFont="1" applyFill="1" applyBorder="1" applyAlignment="1">
      <alignment vertical="center"/>
      <protection/>
    </xf>
    <xf numFmtId="0" fontId="0" fillId="0" borderId="21" xfId="0" applyBorder="1" applyAlignment="1">
      <alignment/>
    </xf>
    <xf numFmtId="0" fontId="75" fillId="37" borderId="15" xfId="54" applyFont="1" applyFill="1" applyBorder="1" applyAlignment="1">
      <alignment horizontal="left" vertical="center" wrapText="1"/>
      <protection/>
    </xf>
    <xf numFmtId="0" fontId="81" fillId="0" borderId="0" xfId="0" applyFont="1" applyAlignment="1">
      <alignment horizontal="center" vertical="center"/>
    </xf>
    <xf numFmtId="0" fontId="60" fillId="37" borderId="18" xfId="54" applyFont="1" applyFill="1" applyBorder="1" applyAlignment="1">
      <alignment wrapText="1"/>
      <protection/>
    </xf>
    <xf numFmtId="164" fontId="60" fillId="37" borderId="16" xfId="54" applyNumberFormat="1" applyFont="1" applyFill="1" applyBorder="1" applyAlignment="1">
      <alignment horizontal="center" vertical="center" wrapText="1"/>
      <protection/>
    </xf>
    <xf numFmtId="0" fontId="60" fillId="37" borderId="16" xfId="54" applyFont="1" applyFill="1" applyBorder="1" applyAlignment="1">
      <alignment horizontal="left" vertical="center" wrapText="1"/>
      <protection/>
    </xf>
    <xf numFmtId="0" fontId="138" fillId="37" borderId="16" xfId="54" applyFont="1" applyFill="1" applyBorder="1" applyAlignment="1">
      <alignment horizontal="left" vertical="center" wrapText="1"/>
      <protection/>
    </xf>
    <xf numFmtId="0" fontId="138" fillId="37" borderId="35" xfId="54" applyFont="1" applyFill="1" applyBorder="1" applyAlignment="1">
      <alignment horizontal="left" vertical="center" wrapText="1"/>
      <protection/>
    </xf>
    <xf numFmtId="164" fontId="138" fillId="37" borderId="16" xfId="54" applyNumberFormat="1" applyFont="1" applyFill="1" applyBorder="1" applyAlignment="1">
      <alignment horizontal="center" vertical="center" wrapText="1"/>
      <protection/>
    </xf>
    <xf numFmtId="164" fontId="60" fillId="37" borderId="35" xfId="54" applyNumberFormat="1" applyFont="1" applyFill="1" applyBorder="1" applyAlignment="1">
      <alignment horizontal="center" vertical="center" wrapText="1"/>
      <protection/>
    </xf>
    <xf numFmtId="0" fontId="138" fillId="37" borderId="18" xfId="54" applyFont="1" applyFill="1" applyBorder="1" applyAlignment="1">
      <alignment vertical="center" wrapText="1"/>
      <protection/>
    </xf>
    <xf numFmtId="164" fontId="138" fillId="37" borderId="18" xfId="54" applyNumberFormat="1" applyFont="1" applyFill="1" applyBorder="1" applyAlignment="1">
      <alignment horizontal="center" vertical="center" wrapText="1"/>
      <protection/>
    </xf>
    <xf numFmtId="0" fontId="57" fillId="37" borderId="14" xfId="54" applyFont="1" applyFill="1" applyBorder="1" applyAlignment="1">
      <alignment horizontal="center" vertical="center"/>
      <protection/>
    </xf>
    <xf numFmtId="0" fontId="63" fillId="37" borderId="16" xfId="0" applyFont="1" applyFill="1" applyBorder="1" applyAlignment="1">
      <alignment horizontal="left" wrapText="1"/>
    </xf>
    <xf numFmtId="0" fontId="63" fillId="37" borderId="18" xfId="0" applyFont="1" applyFill="1" applyBorder="1" applyAlignment="1">
      <alignment horizontal="left" wrapText="1"/>
    </xf>
    <xf numFmtId="0" fontId="57" fillId="37" borderId="36" xfId="54" applyFont="1" applyFill="1" applyBorder="1" applyAlignment="1">
      <alignment horizontal="center"/>
      <protection/>
    </xf>
    <xf numFmtId="0" fontId="57" fillId="37" borderId="36" xfId="54" applyFont="1" applyFill="1" applyBorder="1" applyAlignment="1">
      <alignment horizontal="center" vertical="center"/>
      <protection/>
    </xf>
    <xf numFmtId="0" fontId="57" fillId="37" borderId="40" xfId="54" applyFont="1" applyFill="1" applyBorder="1" applyAlignment="1">
      <alignment horizontal="center"/>
      <protection/>
    </xf>
    <xf numFmtId="0" fontId="57" fillId="37" borderId="15" xfId="54" applyFont="1" applyFill="1" applyBorder="1" applyAlignment="1">
      <alignment/>
      <protection/>
    </xf>
    <xf numFmtId="0" fontId="0" fillId="0" borderId="28" xfId="0" applyBorder="1" applyAlignment="1">
      <alignment/>
    </xf>
    <xf numFmtId="164" fontId="60" fillId="37" borderId="18" xfId="54" applyNumberFormat="1" applyFont="1" applyFill="1" applyBorder="1" applyAlignment="1">
      <alignment horizontal="right"/>
      <protection/>
    </xf>
    <xf numFmtId="0" fontId="63" fillId="36" borderId="16" xfId="0" applyFont="1" applyFill="1" applyBorder="1" applyAlignment="1">
      <alignment horizontal="left" wrapText="1"/>
    </xf>
    <xf numFmtId="43" fontId="60" fillId="36" borderId="16" xfId="54" applyNumberFormat="1" applyFont="1" applyFill="1" applyBorder="1" applyAlignment="1">
      <alignment horizontal="center" vertical="center"/>
      <protection/>
    </xf>
    <xf numFmtId="0" fontId="60" fillId="37" borderId="46" xfId="54" applyFont="1" applyFill="1" applyBorder="1" applyAlignment="1">
      <alignment horizontal="center"/>
      <protection/>
    </xf>
    <xf numFmtId="0" fontId="60" fillId="37" borderId="36" xfId="54" applyFont="1" applyFill="1" applyBorder="1" applyAlignment="1">
      <alignment horizontal="left" vertical="center" indent="1"/>
      <protection/>
    </xf>
    <xf numFmtId="0" fontId="60" fillId="37" borderId="46" xfId="54" applyFont="1" applyFill="1" applyBorder="1" applyAlignment="1">
      <alignment horizontal="left" vertical="top"/>
      <protection/>
    </xf>
    <xf numFmtId="0" fontId="57" fillId="37" borderId="0" xfId="54" applyFont="1" applyFill="1" applyBorder="1" applyAlignment="1">
      <alignment horizontal="left" wrapText="1"/>
      <protection/>
    </xf>
    <xf numFmtId="0" fontId="60" fillId="37" borderId="28" xfId="54" applyFont="1" applyFill="1" applyBorder="1" applyAlignment="1">
      <alignment horizontal="left" vertical="center" wrapText="1"/>
      <protection/>
    </xf>
    <xf numFmtId="164" fontId="60" fillId="37" borderId="16" xfId="54" applyNumberFormat="1" applyFont="1" applyFill="1" applyBorder="1" applyAlignment="1">
      <alignment horizontal="center" vertical="center" wrapText="1"/>
      <protection/>
    </xf>
    <xf numFmtId="0" fontId="60" fillId="37" borderId="16" xfId="54" applyFont="1" applyFill="1" applyBorder="1" applyAlignment="1">
      <alignment horizontal="left" vertical="center" wrapText="1"/>
      <protection/>
    </xf>
    <xf numFmtId="0" fontId="57" fillId="37" borderId="15" xfId="54" applyFont="1" applyFill="1" applyBorder="1" applyAlignment="1">
      <alignment horizontal="center"/>
      <protection/>
    </xf>
    <xf numFmtId="0" fontId="57" fillId="37" borderId="16" xfId="54" applyFont="1" applyFill="1" applyBorder="1" applyAlignment="1">
      <alignment horizontal="center"/>
      <protection/>
    </xf>
    <xf numFmtId="0" fontId="148" fillId="37" borderId="16" xfId="54" applyFont="1" applyFill="1" applyBorder="1" applyAlignment="1">
      <alignment horizontal="center"/>
      <protection/>
    </xf>
    <xf numFmtId="0" fontId="140" fillId="37" borderId="16" xfId="54" applyFont="1" applyFill="1" applyBorder="1" applyAlignment="1">
      <alignment horizontal="left" indent="5"/>
      <protection/>
    </xf>
    <xf numFmtId="0" fontId="140" fillId="37" borderId="16" xfId="54" applyFont="1" applyFill="1" applyBorder="1" applyAlignment="1">
      <alignment horizontal="left" wrapText="1" indent="5"/>
      <protection/>
    </xf>
    <xf numFmtId="0" fontId="60" fillId="0" borderId="0" xfId="54" applyFont="1" applyBorder="1">
      <alignment/>
      <protection/>
    </xf>
    <xf numFmtId="0" fontId="60" fillId="37" borderId="16" xfId="54" applyFont="1" applyFill="1" applyBorder="1" applyAlignment="1">
      <alignment horizontal="left" wrapText="1" indent="1"/>
      <protection/>
    </xf>
    <xf numFmtId="0" fontId="140" fillId="37" borderId="35" xfId="54" applyFont="1" applyFill="1" applyBorder="1" applyAlignment="1">
      <alignment horizontal="left" wrapText="1" indent="5"/>
      <protection/>
    </xf>
    <xf numFmtId="0" fontId="63" fillId="37" borderId="16" xfId="54" applyFont="1" applyFill="1" applyBorder="1" applyAlignment="1">
      <alignment horizontal="left" vertical="top" wrapText="1"/>
      <protection/>
    </xf>
    <xf numFmtId="0" fontId="63" fillId="37" borderId="16" xfId="54" applyFont="1" applyFill="1" applyBorder="1" applyAlignment="1">
      <alignment horizontal="left" wrapText="1"/>
      <protection/>
    </xf>
    <xf numFmtId="0" fontId="63" fillId="37" borderId="18" xfId="54" applyFont="1" applyFill="1" applyBorder="1" applyAlignment="1">
      <alignment horizontal="left" wrapText="1"/>
      <protection/>
    </xf>
    <xf numFmtId="0" fontId="64" fillId="37" borderId="16" xfId="54" applyFont="1" applyFill="1" applyBorder="1" applyAlignment="1">
      <alignment horizontal="left" wrapText="1"/>
      <protection/>
    </xf>
    <xf numFmtId="0" fontId="63" fillId="37" borderId="14" xfId="54" applyFont="1" applyFill="1" applyBorder="1" applyAlignment="1">
      <alignment horizontal="left" wrapText="1"/>
      <protection/>
    </xf>
    <xf numFmtId="0" fontId="85" fillId="0" borderId="18" xfId="0" applyFont="1" applyBorder="1" applyAlignment="1">
      <alignment wrapText="1"/>
    </xf>
    <xf numFmtId="0" fontId="60" fillId="0" borderId="16" xfId="54" applyFont="1" applyFill="1" applyBorder="1" applyAlignment="1">
      <alignment horizontal="left" wrapText="1" indent="4"/>
      <protection/>
    </xf>
    <xf numFmtId="0" fontId="60" fillId="37" borderId="16" xfId="54" applyFont="1" applyFill="1" applyBorder="1" applyAlignment="1">
      <alignment horizontal="left" wrapText="1" indent="4"/>
      <protection/>
    </xf>
    <xf numFmtId="0" fontId="60" fillId="37" borderId="16" xfId="54" applyFont="1" applyFill="1" applyBorder="1" applyAlignment="1">
      <alignment horizontal="right" wrapText="1"/>
      <protection/>
    </xf>
    <xf numFmtId="0" fontId="149" fillId="37" borderId="16" xfId="54" applyFont="1" applyFill="1" applyBorder="1" applyAlignment="1">
      <alignment horizontal="left" wrapText="1" indent="13"/>
      <protection/>
    </xf>
    <xf numFmtId="0" fontId="60" fillId="37" borderId="16" xfId="54" applyFont="1" applyFill="1" applyBorder="1" applyAlignment="1">
      <alignment horizontal="left" wrapText="1" indent="9"/>
      <protection/>
    </xf>
    <xf numFmtId="0" fontId="60" fillId="37" borderId="16" xfId="54" applyFont="1" applyFill="1" applyBorder="1" applyAlignment="1">
      <alignment horizontal="left" wrapText="1" indent="13"/>
      <protection/>
    </xf>
    <xf numFmtId="0" fontId="60" fillId="37" borderId="16" xfId="54" applyFont="1" applyFill="1" applyBorder="1" applyAlignment="1">
      <alignment horizontal="left" wrapText="1" indent="12"/>
      <protection/>
    </xf>
    <xf numFmtId="0" fontId="60" fillId="37" borderId="16" xfId="54" applyFont="1" applyFill="1" applyBorder="1" applyAlignment="1">
      <alignment horizontal="left" indent="12"/>
      <protection/>
    </xf>
    <xf numFmtId="0" fontId="60" fillId="37" borderId="35" xfId="54" applyFont="1" applyFill="1" applyBorder="1" applyAlignment="1">
      <alignment horizontal="left" wrapText="1" indent="4"/>
      <protection/>
    </xf>
    <xf numFmtId="0" fontId="140" fillId="37" borderId="16" xfId="54" applyFont="1" applyFill="1" applyBorder="1" applyAlignment="1">
      <alignment horizontal="left" wrapText="1"/>
      <protection/>
    </xf>
    <xf numFmtId="0" fontId="75" fillId="37" borderId="16" xfId="54" applyFont="1" applyFill="1" applyBorder="1" applyAlignment="1">
      <alignment horizontal="left" wrapText="1" indent="13"/>
      <protection/>
    </xf>
    <xf numFmtId="0" fontId="150" fillId="37" borderId="26" xfId="54" applyFont="1" applyFill="1" applyBorder="1" applyAlignment="1">
      <alignment horizontal="left" vertical="center" indent="1"/>
      <protection/>
    </xf>
    <xf numFmtId="0" fontId="148" fillId="37" borderId="14" xfId="54" applyFont="1" applyFill="1" applyBorder="1" applyAlignment="1">
      <alignment horizontal="left" vertical="top"/>
      <protection/>
    </xf>
    <xf numFmtId="0" fontId="140" fillId="37" borderId="0" xfId="54" applyFont="1" applyFill="1" applyBorder="1" applyAlignment="1">
      <alignment horizontal="left" vertical="top" wrapText="1"/>
      <protection/>
    </xf>
    <xf numFmtId="0" fontId="140" fillId="37" borderId="0" xfId="54" applyFont="1" applyFill="1" applyAlignment="1">
      <alignment horizontal="center"/>
      <protection/>
    </xf>
    <xf numFmtId="0" fontId="151" fillId="37" borderId="0" xfId="54" applyFont="1" applyFill="1">
      <alignment/>
      <protection/>
    </xf>
    <xf numFmtId="0" fontId="60" fillId="37" borderId="16" xfId="54" applyFont="1" applyFill="1" applyBorder="1" applyAlignment="1">
      <alignment horizontal="left" vertical="top" wrapText="1" indent="13"/>
      <protection/>
    </xf>
    <xf numFmtId="0" fontId="60" fillId="37" borderId="16" xfId="54" applyFont="1" applyFill="1" applyBorder="1" applyAlignment="1">
      <alignment horizontal="left" vertical="top" wrapText="1" indent="12"/>
      <protection/>
    </xf>
    <xf numFmtId="164" fontId="140" fillId="37" borderId="36" xfId="54" applyNumberFormat="1" applyFont="1" applyFill="1" applyBorder="1" applyAlignment="1">
      <alignment horizontal="center" vertical="center"/>
      <protection/>
    </xf>
    <xf numFmtId="164" fontId="60" fillId="37" borderId="44" xfId="54" applyNumberFormat="1" applyFont="1" applyFill="1" applyBorder="1" applyAlignment="1">
      <alignment horizontal="center" vertical="center"/>
      <protection/>
    </xf>
    <xf numFmtId="0" fontId="85" fillId="0" borderId="16" xfId="0" applyFont="1" applyBorder="1" applyAlignment="1">
      <alignment wrapText="1"/>
    </xf>
    <xf numFmtId="0" fontId="85" fillId="0" borderId="18" xfId="0" applyFont="1" applyBorder="1" applyAlignment="1">
      <alignment horizontal="left" wrapText="1"/>
    </xf>
    <xf numFmtId="164" fontId="60" fillId="37" borderId="16" xfId="54" applyNumberFormat="1" applyFont="1" applyFill="1" applyBorder="1" applyAlignment="1">
      <alignment horizontal="left" vertical="center"/>
      <protection/>
    </xf>
    <xf numFmtId="164" fontId="140" fillId="37" borderId="60" xfId="54" applyNumberFormat="1" applyFont="1" applyFill="1" applyBorder="1" applyAlignment="1">
      <alignment horizontal="center"/>
      <protection/>
    </xf>
    <xf numFmtId="164" fontId="140" fillId="37" borderId="60" xfId="54" applyNumberFormat="1" applyFont="1" applyFill="1" applyBorder="1" applyAlignment="1">
      <alignment horizontal="center" wrapText="1"/>
      <protection/>
    </xf>
    <xf numFmtId="164" fontId="140" fillId="37" borderId="63" xfId="54" applyNumberFormat="1" applyFont="1" applyFill="1" applyBorder="1" applyAlignment="1">
      <alignment horizontal="center"/>
      <protection/>
    </xf>
    <xf numFmtId="164" fontId="140" fillId="37" borderId="60" xfId="54" applyNumberFormat="1" applyFont="1" applyFill="1" applyBorder="1" applyAlignment="1">
      <alignment horizontal="right"/>
      <protection/>
    </xf>
    <xf numFmtId="164" fontId="88" fillId="37" borderId="60" xfId="54" applyNumberFormat="1" applyFont="1" applyFill="1" applyBorder="1" applyAlignment="1">
      <alignment horizontal="center"/>
      <protection/>
    </xf>
    <xf numFmtId="164" fontId="88" fillId="37" borderId="60" xfId="54" applyNumberFormat="1" applyFont="1" applyFill="1" applyBorder="1" applyAlignment="1">
      <alignment horizontal="right"/>
      <protection/>
    </xf>
    <xf numFmtId="164" fontId="60" fillId="37" borderId="60" xfId="54" applyNumberFormat="1" applyFont="1" applyFill="1" applyBorder="1" applyAlignment="1">
      <alignment horizontal="center" vertical="top" wrapText="1"/>
      <protection/>
    </xf>
    <xf numFmtId="0" fontId="63" fillId="37" borderId="16" xfId="54" applyFont="1" applyFill="1" applyBorder="1" applyAlignment="1">
      <alignment horizontal="left" vertical="center" wrapText="1"/>
      <protection/>
    </xf>
    <xf numFmtId="0" fontId="148" fillId="37" borderId="15" xfId="54" applyFont="1" applyFill="1" applyBorder="1" applyAlignment="1">
      <alignment horizontal="center" vertical="center" wrapText="1"/>
      <protection/>
    </xf>
    <xf numFmtId="0" fontId="140" fillId="37" borderId="18" xfId="54" applyFont="1" applyFill="1" applyBorder="1" applyAlignment="1">
      <alignment horizontal="left" wrapText="1" indent="5"/>
      <protection/>
    </xf>
    <xf numFmtId="0" fontId="0" fillId="37" borderId="16" xfId="0" applyFill="1" applyBorder="1" applyAlignment="1">
      <alignment/>
    </xf>
    <xf numFmtId="0" fontId="0" fillId="37" borderId="16" xfId="54" applyFill="1" applyBorder="1">
      <alignment/>
      <protection/>
    </xf>
    <xf numFmtId="0" fontId="0" fillId="37" borderId="36" xfId="54" applyFont="1" applyFill="1" applyBorder="1">
      <alignment/>
      <protection/>
    </xf>
    <xf numFmtId="0" fontId="0" fillId="37" borderId="36" xfId="0" applyFill="1" applyBorder="1" applyAlignment="1">
      <alignment/>
    </xf>
    <xf numFmtId="0" fontId="63" fillId="0" borderId="36" xfId="0" applyFont="1" applyBorder="1" applyAlignment="1">
      <alignment horizontal="center" vertical="center" wrapText="1"/>
    </xf>
    <xf numFmtId="0" fontId="85" fillId="0" borderId="0" xfId="0" applyFont="1" applyBorder="1" applyAlignment="1">
      <alignment/>
    </xf>
    <xf numFmtId="0" fontId="60" fillId="37" borderId="16" xfId="54" applyFont="1" applyFill="1" applyBorder="1" applyAlignment="1">
      <alignment horizontal="left" vertical="center" wrapText="1"/>
      <protection/>
    </xf>
    <xf numFmtId="0" fontId="57" fillId="37" borderId="16" xfId="54" applyFont="1" applyFill="1" applyBorder="1" applyAlignment="1">
      <alignment horizontal="center"/>
      <protection/>
    </xf>
    <xf numFmtId="0" fontId="54" fillId="37" borderId="0" xfId="54" applyFont="1" applyFill="1" applyAlignment="1">
      <alignment horizontal="centerContinuous"/>
      <protection/>
    </xf>
    <xf numFmtId="0" fontId="0" fillId="37" borderId="0" xfId="54" applyFill="1" applyBorder="1" applyAlignment="1">
      <alignment horizontal="left" vertical="center" indent="1"/>
      <protection/>
    </xf>
    <xf numFmtId="0" fontId="26" fillId="37" borderId="0" xfId="54" applyFont="1" applyFill="1" applyAlignment="1">
      <alignment/>
      <protection/>
    </xf>
    <xf numFmtId="0" fontId="26" fillId="37" borderId="0" xfId="54" applyFont="1" applyFill="1" applyBorder="1" applyAlignment="1">
      <alignment vertical="top"/>
      <protection/>
    </xf>
    <xf numFmtId="0" fontId="0" fillId="37" borderId="0" xfId="54" applyFill="1" applyAlignment="1">
      <alignment horizontal="left" vertical="center" indent="1"/>
      <protection/>
    </xf>
    <xf numFmtId="0" fontId="26" fillId="37" borderId="0" xfId="54" applyFont="1" applyFill="1" applyAlignment="1">
      <alignment vertical="top"/>
      <protection/>
    </xf>
    <xf numFmtId="0" fontId="85" fillId="0" borderId="0" xfId="0" applyFont="1" applyAlignment="1">
      <alignment/>
    </xf>
    <xf numFmtId="0" fontId="85" fillId="0" borderId="0" xfId="0" applyFont="1" applyAlignment="1">
      <alignment horizontal="left"/>
    </xf>
    <xf numFmtId="0" fontId="0" fillId="0" borderId="16" xfId="54" applyBorder="1">
      <alignment/>
      <protection/>
    </xf>
    <xf numFmtId="0" fontId="0" fillId="0" borderId="36" xfId="54" applyFont="1" applyBorder="1">
      <alignment/>
      <protection/>
    </xf>
    <xf numFmtId="0" fontId="63" fillId="0" borderId="0" xfId="0" applyFont="1" applyAlignment="1">
      <alignment horizontal="center" vertical="center" wrapText="1"/>
    </xf>
    <xf numFmtId="0" fontId="148" fillId="37" borderId="16" xfId="54" applyFont="1" applyFill="1" applyBorder="1" applyAlignment="1">
      <alignment/>
      <protection/>
    </xf>
    <xf numFmtId="0" fontId="148" fillId="37" borderId="0" xfId="54" applyFont="1" applyFill="1" applyBorder="1" applyAlignment="1">
      <alignment/>
      <protection/>
    </xf>
    <xf numFmtId="164" fontId="140" fillId="37" borderId="35" xfId="54" applyNumberFormat="1" applyFont="1" applyFill="1" applyBorder="1" applyAlignment="1">
      <alignment horizontal="right"/>
      <protection/>
    </xf>
    <xf numFmtId="0" fontId="60" fillId="37" borderId="0" xfId="54" applyFont="1" applyFill="1" applyBorder="1" applyAlignment="1">
      <alignment horizontal="left" wrapText="1"/>
      <protection/>
    </xf>
    <xf numFmtId="0" fontId="63" fillId="0" borderId="18" xfId="0" applyFont="1" applyBorder="1" applyAlignment="1">
      <alignment vertical="center" wrapText="1"/>
    </xf>
    <xf numFmtId="0" fontId="60" fillId="37" borderId="16" xfId="54" applyFont="1" applyFill="1" applyBorder="1" applyAlignment="1">
      <alignment horizontal="left" vertical="center" wrapText="1" indent="4"/>
      <protection/>
    </xf>
    <xf numFmtId="164" fontId="60" fillId="37" borderId="60" xfId="54" applyNumberFormat="1" applyFont="1" applyFill="1" applyBorder="1" applyAlignment="1">
      <alignment horizontal="center" vertical="center" wrapText="1"/>
      <protection/>
    </xf>
    <xf numFmtId="0" fontId="140" fillId="37" borderId="35" xfId="54" applyFont="1" applyFill="1" applyBorder="1" applyAlignment="1">
      <alignment horizontal="left" wrapText="1"/>
      <protection/>
    </xf>
    <xf numFmtId="0" fontId="60" fillId="37" borderId="16" xfId="54" applyFont="1" applyFill="1" applyBorder="1" applyAlignment="1">
      <alignment horizontal="left" vertical="center" wrapText="1" indent="13"/>
      <protection/>
    </xf>
    <xf numFmtId="0" fontId="60" fillId="37" borderId="16" xfId="54" applyFont="1" applyFill="1" applyBorder="1" applyAlignment="1">
      <alignment horizontal="left" vertical="center" wrapText="1" indent="12"/>
      <protection/>
    </xf>
    <xf numFmtId="0" fontId="52" fillId="37" borderId="15" xfId="0" applyFont="1" applyFill="1" applyBorder="1" applyAlignment="1">
      <alignment wrapText="1"/>
    </xf>
    <xf numFmtId="0" fontId="52" fillId="37" borderId="15" xfId="0" applyFont="1" applyFill="1" applyBorder="1" applyAlignment="1">
      <alignment/>
    </xf>
    <xf numFmtId="0" fontId="52" fillId="37" borderId="14" xfId="0" applyFont="1" applyFill="1" applyBorder="1" applyAlignment="1">
      <alignment/>
    </xf>
    <xf numFmtId="2" fontId="152" fillId="37" borderId="16" xfId="54" applyNumberFormat="1" applyFont="1" applyFill="1" applyBorder="1" applyAlignment="1">
      <alignment horizontal="center"/>
      <protection/>
    </xf>
    <xf numFmtId="4" fontId="153" fillId="37" borderId="0" xfId="54" applyNumberFormat="1" applyFont="1" applyFill="1" applyBorder="1" applyAlignment="1">
      <alignment horizontal="center"/>
      <protection/>
    </xf>
    <xf numFmtId="4" fontId="65" fillId="37" borderId="25" xfId="54" applyNumberFormat="1" applyFont="1" applyFill="1" applyBorder="1" applyAlignment="1">
      <alignment horizontal="center"/>
      <protection/>
    </xf>
    <xf numFmtId="0" fontId="58" fillId="37" borderId="15" xfId="0" applyFont="1" applyFill="1" applyBorder="1" applyAlignment="1">
      <alignment horizontal="center"/>
    </xf>
    <xf numFmtId="10" fontId="58" fillId="37" borderId="16" xfId="0" applyNumberFormat="1" applyFont="1" applyFill="1" applyBorder="1" applyAlignment="1">
      <alignment horizontal="center"/>
    </xf>
    <xf numFmtId="2" fontId="58" fillId="37" borderId="15" xfId="54" applyNumberFormat="1" applyFont="1" applyFill="1" applyBorder="1" applyAlignment="1">
      <alignment horizontal="center"/>
      <protection/>
    </xf>
    <xf numFmtId="4" fontId="65" fillId="37" borderId="14" xfId="54" applyNumberFormat="1" applyFont="1" applyFill="1" applyBorder="1" applyAlignment="1">
      <alignment horizontal="center"/>
      <protection/>
    </xf>
    <xf numFmtId="0" fontId="60" fillId="37" borderId="16" xfId="0" applyFont="1" applyFill="1" applyBorder="1" applyAlignment="1">
      <alignment horizontal="center" vertical="center"/>
    </xf>
    <xf numFmtId="0" fontId="58" fillId="37" borderId="16" xfId="0" applyFont="1" applyFill="1" applyBorder="1" applyAlignment="1">
      <alignment vertical="center" wrapText="1"/>
    </xf>
    <xf numFmtId="2" fontId="58" fillId="37" borderId="16" xfId="0" applyNumberFormat="1" applyFont="1" applyFill="1" applyBorder="1" applyAlignment="1">
      <alignment horizontal="center"/>
    </xf>
    <xf numFmtId="0" fontId="58" fillId="37" borderId="18" xfId="0" applyFont="1" applyFill="1" applyBorder="1" applyAlignment="1">
      <alignment vertical="center" wrapText="1"/>
    </xf>
    <xf numFmtId="0" fontId="58" fillId="37" borderId="16" xfId="0" applyFont="1" applyFill="1" applyBorder="1" applyAlignment="1">
      <alignment horizontal="left" vertical="center" wrapText="1" indent="5"/>
    </xf>
    <xf numFmtId="0" fontId="58" fillId="37" borderId="16" xfId="0" applyFont="1" applyFill="1" applyBorder="1" applyAlignment="1">
      <alignment horizontal="center" vertical="center" wrapText="1"/>
    </xf>
    <xf numFmtId="0" fontId="52" fillId="37" borderId="14" xfId="0" applyFont="1" applyFill="1" applyBorder="1" applyAlignment="1">
      <alignment wrapText="1"/>
    </xf>
    <xf numFmtId="4" fontId="65" fillId="37" borderId="16" xfId="54" applyNumberFormat="1" applyFont="1" applyFill="1" applyBorder="1" applyAlignment="1">
      <alignment horizontal="center"/>
      <protection/>
    </xf>
    <xf numFmtId="0" fontId="60" fillId="37" borderId="18" xfId="54" applyFont="1" applyFill="1" applyBorder="1" applyAlignment="1">
      <alignment horizontal="left" wrapText="1" indent="5"/>
      <protection/>
    </xf>
    <xf numFmtId="0" fontId="60" fillId="37" borderId="18" xfId="54" applyFont="1" applyFill="1" applyBorder="1" applyAlignment="1">
      <alignment horizontal="left" wrapText="1" indent="4"/>
      <protection/>
    </xf>
    <xf numFmtId="164" fontId="140" fillId="37" borderId="18" xfId="54" applyNumberFormat="1" applyFont="1" applyFill="1" applyBorder="1" applyAlignment="1">
      <alignment horizontal="right"/>
      <protection/>
    </xf>
    <xf numFmtId="164" fontId="60" fillId="37" borderId="72" xfId="54" applyNumberFormat="1" applyFont="1" applyFill="1" applyBorder="1" applyAlignment="1">
      <alignment horizontal="center"/>
      <protection/>
    </xf>
    <xf numFmtId="0" fontId="60" fillId="37" borderId="18" xfId="54" applyFont="1" applyFill="1" applyBorder="1" applyAlignment="1">
      <alignment horizontal="left" vertical="top" wrapText="1"/>
      <protection/>
    </xf>
    <xf numFmtId="164" fontId="60" fillId="37" borderId="46" xfId="54" applyNumberFormat="1" applyFont="1" applyFill="1" applyBorder="1" applyAlignment="1">
      <alignment horizontal="center" vertical="center" wrapText="1"/>
      <protection/>
    </xf>
    <xf numFmtId="164" fontId="60" fillId="36" borderId="16" xfId="54" applyNumberFormat="1" applyFont="1" applyFill="1" applyBorder="1" applyAlignment="1">
      <alignment horizontal="center"/>
      <protection/>
    </xf>
    <xf numFmtId="164" fontId="138" fillId="36" borderId="16" xfId="54" applyNumberFormat="1" applyFont="1" applyFill="1" applyBorder="1" applyAlignment="1">
      <alignment horizontal="center"/>
      <protection/>
    </xf>
    <xf numFmtId="164" fontId="60" fillId="36" borderId="36" xfId="54" applyNumberFormat="1" applyFont="1" applyFill="1" applyBorder="1" applyAlignment="1">
      <alignment horizontal="center" vertical="center"/>
      <protection/>
    </xf>
    <xf numFmtId="164" fontId="60" fillId="37" borderId="21" xfId="54" applyNumberFormat="1" applyFont="1" applyFill="1" applyBorder="1" applyAlignment="1">
      <alignment horizontal="center" vertical="center"/>
      <protection/>
    </xf>
    <xf numFmtId="164" fontId="60" fillId="37" borderId="21" xfId="54" applyNumberFormat="1" applyFont="1" applyFill="1" applyBorder="1" applyAlignment="1">
      <alignment horizontal="center"/>
      <protection/>
    </xf>
    <xf numFmtId="0" fontId="52" fillId="33" borderId="16" xfId="54" applyFont="1" applyFill="1" applyBorder="1" applyAlignment="1">
      <alignment horizontal="left" vertical="center" indent="1"/>
      <protection/>
    </xf>
    <xf numFmtId="0" fontId="58" fillId="37" borderId="35" xfId="54" applyFont="1" applyFill="1" applyBorder="1" applyAlignment="1">
      <alignment horizontal="left" wrapText="1" indent="5"/>
      <protection/>
    </xf>
    <xf numFmtId="164" fontId="60" fillId="36" borderId="36" xfId="54" applyNumberFormat="1" applyFont="1" applyFill="1" applyBorder="1" applyAlignment="1">
      <alignment horizontal="center"/>
      <protection/>
    </xf>
    <xf numFmtId="164" fontId="60" fillId="36" borderId="16" xfId="54" applyNumberFormat="1" applyFont="1" applyFill="1" applyBorder="1" applyAlignment="1">
      <alignment horizontal="center" vertical="center"/>
      <protection/>
    </xf>
    <xf numFmtId="0" fontId="60" fillId="37" borderId="0" xfId="54" applyFont="1" applyFill="1" applyBorder="1" applyAlignment="1">
      <alignment horizontal="justify" vertical="top" wrapText="1"/>
      <protection/>
    </xf>
    <xf numFmtId="0" fontId="60" fillId="33" borderId="0" xfId="0" applyFont="1" applyFill="1" applyAlignment="1">
      <alignment horizontal="justify" vertical="top" wrapText="1"/>
    </xf>
    <xf numFmtId="0" fontId="60" fillId="33" borderId="36" xfId="0" applyFont="1" applyFill="1" applyBorder="1" applyAlignment="1">
      <alignment horizontal="justify" vertical="top" wrapText="1"/>
    </xf>
    <xf numFmtId="0" fontId="138" fillId="37" borderId="16" xfId="54" applyFont="1" applyFill="1" applyBorder="1" applyAlignment="1">
      <alignment horizontal="left" vertical="center" wrapText="1"/>
      <protection/>
    </xf>
    <xf numFmtId="0" fontId="138" fillId="37" borderId="35" xfId="54" applyFont="1" applyFill="1" applyBorder="1" applyAlignment="1">
      <alignment horizontal="left" vertical="center" wrapText="1"/>
      <protection/>
    </xf>
    <xf numFmtId="164" fontId="60" fillId="37" borderId="16" xfId="54" applyNumberFormat="1" applyFont="1" applyFill="1" applyBorder="1" applyAlignment="1">
      <alignment horizontal="center" vertical="center" wrapText="1"/>
      <protection/>
    </xf>
    <xf numFmtId="164" fontId="138" fillId="37" borderId="16" xfId="54" applyNumberFormat="1" applyFont="1" applyFill="1" applyBorder="1" applyAlignment="1">
      <alignment horizontal="center" vertical="center" wrapText="1"/>
      <protection/>
    </xf>
    <xf numFmtId="0" fontId="57" fillId="37" borderId="0" xfId="54" applyFont="1" applyFill="1" applyAlignment="1">
      <alignment horizontal="center"/>
      <protection/>
    </xf>
    <xf numFmtId="0" fontId="60" fillId="37" borderId="16" xfId="54" applyFont="1" applyFill="1" applyBorder="1" applyAlignment="1">
      <alignment horizontal="left" vertical="center" wrapText="1"/>
      <protection/>
    </xf>
    <xf numFmtId="0" fontId="60" fillId="37" borderId="0" xfId="54" applyFont="1" applyFill="1" applyBorder="1" applyAlignment="1">
      <alignment horizontal="justify" vertical="top" wrapText="1"/>
      <protection/>
    </xf>
    <xf numFmtId="0" fontId="60" fillId="37" borderId="16" xfId="54" applyFont="1" applyFill="1" applyBorder="1" applyAlignment="1">
      <alignment horizontal="center" vertical="center" wrapText="1"/>
      <protection/>
    </xf>
    <xf numFmtId="164" fontId="60" fillId="37" borderId="35" xfId="54" applyNumberFormat="1" applyFont="1" applyFill="1" applyBorder="1" applyAlignment="1">
      <alignment horizontal="center" vertical="center" wrapText="1"/>
      <protection/>
    </xf>
    <xf numFmtId="0" fontId="60" fillId="37" borderId="16" xfId="54" applyFont="1" applyFill="1" applyBorder="1" applyAlignment="1">
      <alignment horizontal="center" vertical="top" wrapText="1"/>
      <protection/>
    </xf>
    <xf numFmtId="164" fontId="58" fillId="37" borderId="36" xfId="54" applyNumberFormat="1" applyFont="1" applyFill="1" applyBorder="1" applyAlignment="1">
      <alignment horizontal="center"/>
      <protection/>
    </xf>
    <xf numFmtId="2" fontId="65" fillId="0" borderId="16" xfId="54" applyNumberFormat="1" applyFont="1" applyBorder="1" applyAlignment="1">
      <alignment horizontal="left" vertical="center" indent="1"/>
      <protection/>
    </xf>
    <xf numFmtId="0" fontId="60" fillId="37" borderId="0" xfId="54" applyFont="1" applyFill="1" applyBorder="1" applyAlignment="1">
      <alignment horizontal="justify" vertical="top" wrapText="1"/>
      <protection/>
    </xf>
    <xf numFmtId="164" fontId="60" fillId="37" borderId="16" xfId="54" applyNumberFormat="1" applyFont="1" applyFill="1" applyBorder="1" applyAlignment="1">
      <alignment horizontal="center" vertical="center" wrapText="1"/>
      <protection/>
    </xf>
    <xf numFmtId="0" fontId="85" fillId="0" borderId="16" xfId="0" applyFont="1" applyBorder="1" applyAlignment="1">
      <alignment horizontal="center" wrapText="1"/>
    </xf>
    <xf numFmtId="0" fontId="60" fillId="37" borderId="16" xfId="54" applyFont="1" applyFill="1" applyBorder="1" applyAlignment="1">
      <alignment horizontal="left" vertical="center" wrapText="1"/>
      <protection/>
    </xf>
    <xf numFmtId="0" fontId="0" fillId="37" borderId="21" xfId="0" applyFill="1" applyBorder="1" applyAlignment="1">
      <alignment/>
    </xf>
    <xf numFmtId="0" fontId="0" fillId="37" borderId="15" xfId="0" applyFill="1" applyBorder="1" applyAlignment="1">
      <alignment/>
    </xf>
    <xf numFmtId="0" fontId="0" fillId="0" borderId="18" xfId="0" applyBorder="1" applyAlignment="1">
      <alignment/>
    </xf>
    <xf numFmtId="0" fontId="61" fillId="37" borderId="14" xfId="54" applyFont="1" applyFill="1" applyBorder="1" applyAlignment="1">
      <alignment horizontal="left" vertical="center" indent="1"/>
      <protection/>
    </xf>
    <xf numFmtId="0" fontId="61" fillId="37" borderId="0" xfId="54" applyFont="1" applyFill="1" applyBorder="1" applyAlignment="1">
      <alignment horizontal="left" vertical="center" wrapText="1"/>
      <protection/>
    </xf>
    <xf numFmtId="0" fontId="88" fillId="37" borderId="16" xfId="54" applyFont="1" applyFill="1" applyBorder="1" applyAlignment="1">
      <alignment horizontal="left" vertical="center" wrapText="1"/>
      <protection/>
    </xf>
    <xf numFmtId="164" fontId="60" fillId="37" borderId="16" xfId="54" applyNumberFormat="1" applyFont="1" applyFill="1" applyBorder="1" applyAlignment="1">
      <alignment horizontal="center" vertical="center" wrapText="1"/>
      <protection/>
    </xf>
    <xf numFmtId="0" fontId="65" fillId="37" borderId="16" xfId="54" applyFont="1" applyFill="1" applyBorder="1" applyAlignment="1">
      <alignment horizontal="center"/>
      <protection/>
    </xf>
    <xf numFmtId="0" fontId="58" fillId="37" borderId="16" xfId="0" applyNumberFormat="1" applyFont="1" applyFill="1" applyBorder="1" applyAlignment="1">
      <alignment horizontal="center"/>
    </xf>
    <xf numFmtId="9" fontId="58" fillId="37" borderId="16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top" wrapText="1"/>
    </xf>
    <xf numFmtId="0" fontId="9" fillId="33" borderId="11" xfId="0" applyFont="1" applyFill="1" applyBorder="1" applyAlignment="1">
      <alignment horizontal="center" wrapText="1"/>
    </xf>
    <xf numFmtId="0" fontId="9" fillId="33" borderId="11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wrapText="1"/>
    </xf>
    <xf numFmtId="0" fontId="12" fillId="0" borderId="73" xfId="0" applyFont="1" applyFill="1" applyBorder="1" applyAlignment="1">
      <alignment horizontal="center" wrapText="1"/>
    </xf>
    <xf numFmtId="0" fontId="5" fillId="0" borderId="27" xfId="0" applyFont="1" applyFill="1" applyBorder="1" applyAlignment="1">
      <alignment horizontal="left" vertical="center" wrapText="1" indent="1"/>
    </xf>
    <xf numFmtId="0" fontId="5" fillId="0" borderId="20" xfId="0" applyFont="1" applyFill="1" applyBorder="1" applyAlignment="1">
      <alignment horizontal="left" vertical="center" wrapText="1" indent="1"/>
    </xf>
    <xf numFmtId="0" fontId="12" fillId="33" borderId="31" xfId="0" applyFont="1" applyFill="1" applyBorder="1" applyAlignment="1">
      <alignment horizontal="center" wrapText="1"/>
    </xf>
    <xf numFmtId="0" fontId="17" fillId="33" borderId="30" xfId="0" applyFont="1" applyFill="1" applyBorder="1" applyAlignment="1">
      <alignment horizontal="center" wrapText="1"/>
    </xf>
    <xf numFmtId="0" fontId="12" fillId="33" borderId="17" xfId="0" applyFont="1" applyFill="1" applyBorder="1" applyAlignment="1">
      <alignment horizontal="center" wrapText="1"/>
    </xf>
    <xf numFmtId="0" fontId="12" fillId="33" borderId="28" xfId="0" applyFont="1" applyFill="1" applyBorder="1" applyAlignment="1">
      <alignment horizont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 indent="1"/>
    </xf>
    <xf numFmtId="0" fontId="16" fillId="0" borderId="10" xfId="0" applyFont="1" applyFill="1" applyBorder="1" applyAlignment="1">
      <alignment horizontal="left" vertical="center" wrapText="1" indent="1"/>
    </xf>
    <xf numFmtId="0" fontId="16" fillId="0" borderId="17" xfId="0" applyFont="1" applyFill="1" applyBorder="1" applyAlignment="1">
      <alignment horizontal="left" vertical="center" wrapText="1" indent="1"/>
    </xf>
    <xf numFmtId="0" fontId="12" fillId="33" borderId="3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5" fillId="33" borderId="26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top" wrapText="1"/>
    </xf>
    <xf numFmtId="0" fontId="20" fillId="33" borderId="0" xfId="0" applyFont="1" applyFill="1" applyBorder="1" applyAlignment="1">
      <alignment horizontal="center" vertical="top" wrapText="1"/>
    </xf>
    <xf numFmtId="0" fontId="20" fillId="33" borderId="23" xfId="0" applyFont="1" applyFill="1" applyBorder="1" applyAlignment="1">
      <alignment horizontal="center" wrapText="1"/>
    </xf>
    <xf numFmtId="0" fontId="20" fillId="33" borderId="25" xfId="0" applyFont="1" applyFill="1" applyBorder="1" applyAlignment="1">
      <alignment horizontal="center" wrapText="1"/>
    </xf>
    <xf numFmtId="0" fontId="25" fillId="33" borderId="25" xfId="0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center" wrapText="1"/>
    </xf>
    <xf numFmtId="0" fontId="12" fillId="33" borderId="0" xfId="0" applyFont="1" applyFill="1" applyBorder="1" applyAlignment="1">
      <alignment horizontal="center" wrapText="1"/>
    </xf>
    <xf numFmtId="0" fontId="20" fillId="0" borderId="31" xfId="0" applyFont="1" applyFill="1" applyBorder="1" applyAlignment="1">
      <alignment horizontal="center"/>
    </xf>
    <xf numFmtId="0" fontId="20" fillId="0" borderId="30" xfId="0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 wrapText="1"/>
    </xf>
    <xf numFmtId="0" fontId="12" fillId="0" borderId="30" xfId="0" applyFont="1" applyFill="1" applyBorder="1" applyAlignment="1">
      <alignment horizontal="center" wrapText="1"/>
    </xf>
    <xf numFmtId="0" fontId="21" fillId="33" borderId="10" xfId="0" applyFont="1" applyFill="1" applyBorder="1" applyAlignment="1">
      <alignment horizontal="left" vertical="center" wrapText="1" indent="1"/>
    </xf>
    <xf numFmtId="0" fontId="8" fillId="33" borderId="10" xfId="0" applyFont="1" applyFill="1" applyBorder="1" applyAlignment="1">
      <alignment horizontal="right" vertical="top" wrapText="1"/>
    </xf>
    <xf numFmtId="0" fontId="8" fillId="0" borderId="0" xfId="0" applyFont="1" applyBorder="1" applyAlignment="1">
      <alignment horizontal="right" wrapText="1"/>
    </xf>
    <xf numFmtId="0" fontId="20" fillId="33" borderId="17" xfId="0" applyFont="1" applyFill="1" applyBorder="1" applyAlignment="1">
      <alignment horizontal="center" vertical="top"/>
    </xf>
    <xf numFmtId="0" fontId="20" fillId="33" borderId="28" xfId="0" applyFont="1" applyFill="1" applyBorder="1" applyAlignment="1">
      <alignment horizontal="center" vertical="top"/>
    </xf>
    <xf numFmtId="0" fontId="20" fillId="33" borderId="22" xfId="0" applyFont="1" applyFill="1" applyBorder="1" applyAlignment="1">
      <alignment horizontal="center"/>
    </xf>
    <xf numFmtId="0" fontId="20" fillId="33" borderId="32" xfId="0" applyFont="1" applyFill="1" applyBorder="1" applyAlignment="1">
      <alignment horizontal="center"/>
    </xf>
    <xf numFmtId="0" fontId="20" fillId="33" borderId="31" xfId="0" applyFont="1" applyFill="1" applyBorder="1" applyAlignment="1">
      <alignment horizontal="center" wrapText="1"/>
    </xf>
    <xf numFmtId="0" fontId="20" fillId="33" borderId="30" xfId="0" applyFont="1" applyFill="1" applyBorder="1" applyAlignment="1">
      <alignment horizontal="center" wrapText="1"/>
    </xf>
    <xf numFmtId="0" fontId="24" fillId="33" borderId="23" xfId="0" applyFont="1" applyFill="1" applyBorder="1" applyAlignment="1">
      <alignment horizontal="center" wrapText="1"/>
    </xf>
    <xf numFmtId="0" fontId="24" fillId="33" borderId="25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top" wrapText="1"/>
    </xf>
    <xf numFmtId="0" fontId="7" fillId="0" borderId="23" xfId="0" applyNumberFormat="1" applyFont="1" applyFill="1" applyBorder="1" applyAlignment="1">
      <alignment vertical="top" wrapText="1"/>
    </xf>
    <xf numFmtId="0" fontId="7" fillId="0" borderId="25" xfId="0" applyNumberFormat="1" applyFont="1" applyFill="1" applyBorder="1" applyAlignment="1">
      <alignment vertical="top" wrapText="1"/>
    </xf>
    <xf numFmtId="0" fontId="7" fillId="33" borderId="10" xfId="0" applyNumberFormat="1" applyFont="1" applyFill="1" applyBorder="1" applyAlignment="1">
      <alignment vertical="top" wrapText="1"/>
    </xf>
    <xf numFmtId="0" fontId="7" fillId="33" borderId="0" xfId="0" applyNumberFormat="1" applyFont="1" applyFill="1" applyBorder="1" applyAlignment="1">
      <alignment vertical="top" wrapText="1"/>
    </xf>
    <xf numFmtId="0" fontId="7" fillId="33" borderId="1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7" fillId="33" borderId="23" xfId="0" applyFont="1" applyFill="1" applyBorder="1" applyAlignment="1">
      <alignment horizontal="justify" vertical="top" wrapText="1"/>
    </xf>
    <xf numFmtId="0" fontId="7" fillId="33" borderId="25" xfId="0" applyFont="1" applyFill="1" applyBorder="1" applyAlignment="1">
      <alignment horizontal="justify" vertical="top" wrapText="1"/>
    </xf>
    <xf numFmtId="0" fontId="7" fillId="33" borderId="10" xfId="0" applyFont="1" applyFill="1" applyBorder="1" applyAlignment="1">
      <alignment horizontal="justify" vertical="top" wrapText="1"/>
    </xf>
    <xf numFmtId="0" fontId="7" fillId="33" borderId="0" xfId="0" applyFont="1" applyFill="1" applyBorder="1" applyAlignment="1">
      <alignment horizontal="justify" vertical="top" wrapText="1"/>
    </xf>
    <xf numFmtId="0" fontId="17" fillId="0" borderId="28" xfId="0" applyFont="1" applyBorder="1" applyAlignment="1">
      <alignment horizontal="center"/>
    </xf>
    <xf numFmtId="0" fontId="25" fillId="33" borderId="10" xfId="0" applyNumberFormat="1" applyFont="1" applyFill="1" applyBorder="1" applyAlignment="1">
      <alignment horizontal="center" wrapText="1"/>
    </xf>
    <xf numFmtId="0" fontId="25" fillId="33" borderId="0" xfId="0" applyNumberFormat="1" applyFont="1" applyFill="1" applyBorder="1" applyAlignment="1">
      <alignment horizontal="center" wrapText="1"/>
    </xf>
    <xf numFmtId="0" fontId="7" fillId="33" borderId="23" xfId="0" applyNumberFormat="1" applyFont="1" applyFill="1" applyBorder="1" applyAlignment="1">
      <alignment vertical="top" wrapText="1"/>
    </xf>
    <xf numFmtId="0" fontId="7" fillId="33" borderId="25" xfId="0" applyNumberFormat="1" applyFont="1" applyFill="1" applyBorder="1" applyAlignment="1">
      <alignment vertical="top" wrapText="1"/>
    </xf>
    <xf numFmtId="0" fontId="20" fillId="33" borderId="10" xfId="0" applyNumberFormat="1" applyFont="1" applyFill="1" applyBorder="1" applyAlignment="1">
      <alignment horizontal="center" wrapText="1"/>
    </xf>
    <xf numFmtId="0" fontId="20" fillId="33" borderId="0" xfId="0" applyNumberFormat="1" applyFont="1" applyFill="1" applyBorder="1" applyAlignment="1">
      <alignment horizontal="center" wrapText="1"/>
    </xf>
    <xf numFmtId="0" fontId="20" fillId="33" borderId="23" xfId="0" applyNumberFormat="1" applyFont="1" applyFill="1" applyBorder="1" applyAlignment="1">
      <alignment horizontal="center" wrapText="1"/>
    </xf>
    <xf numFmtId="0" fontId="20" fillId="33" borderId="25" xfId="0" applyNumberFormat="1" applyFont="1" applyFill="1" applyBorder="1" applyAlignment="1">
      <alignment horizontal="center" wrapText="1"/>
    </xf>
    <xf numFmtId="0" fontId="7" fillId="33" borderId="0" xfId="0" applyFont="1" applyFill="1" applyBorder="1" applyAlignment="1">
      <alignment vertical="top" wrapText="1"/>
    </xf>
    <xf numFmtId="0" fontId="7" fillId="33" borderId="37" xfId="0" applyFont="1" applyFill="1" applyBorder="1" applyAlignment="1">
      <alignment vertical="top" wrapText="1"/>
    </xf>
    <xf numFmtId="0" fontId="7" fillId="33" borderId="73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7" fillId="33" borderId="10" xfId="0" applyFont="1" applyFill="1" applyBorder="1" applyAlignment="1">
      <alignment horizontal="left" vertical="top" wrapText="1" indent="1"/>
    </xf>
    <xf numFmtId="0" fontId="7" fillId="33" borderId="0" xfId="0" applyFont="1" applyFill="1" applyBorder="1" applyAlignment="1">
      <alignment horizontal="left" vertical="top" wrapText="1" indent="1"/>
    </xf>
    <xf numFmtId="0" fontId="8" fillId="33" borderId="10" xfId="0" applyFont="1" applyFill="1" applyBorder="1" applyAlignment="1">
      <alignment horizontal="center" wrapText="1"/>
    </xf>
    <xf numFmtId="0" fontId="8" fillId="33" borderId="0" xfId="0" applyFont="1" applyFill="1" applyBorder="1" applyAlignment="1">
      <alignment horizontal="center" wrapText="1"/>
    </xf>
    <xf numFmtId="164" fontId="0" fillId="33" borderId="26" xfId="54" applyNumberFormat="1" applyFont="1" applyFill="1" applyBorder="1" applyAlignment="1">
      <alignment horizontal="center" vertical="center" wrapText="1"/>
      <protection/>
    </xf>
    <xf numFmtId="164" fontId="0" fillId="33" borderId="25" xfId="54" applyNumberFormat="1" applyFont="1" applyFill="1" applyBorder="1" applyAlignment="1">
      <alignment horizontal="center" vertical="center" wrapText="1"/>
      <protection/>
    </xf>
    <xf numFmtId="164" fontId="0" fillId="33" borderId="40" xfId="54" applyNumberFormat="1" applyFont="1" applyFill="1" applyBorder="1" applyAlignment="1">
      <alignment horizontal="center" vertical="center" wrapText="1"/>
      <protection/>
    </xf>
    <xf numFmtId="164" fontId="0" fillId="33" borderId="19" xfId="54" applyNumberFormat="1" applyFont="1" applyFill="1" applyBorder="1" applyAlignment="1">
      <alignment horizontal="center" vertical="center" wrapText="1"/>
      <protection/>
    </xf>
    <xf numFmtId="164" fontId="0" fillId="33" borderId="28" xfId="54" applyNumberFormat="1" applyFont="1" applyFill="1" applyBorder="1" applyAlignment="1">
      <alignment horizontal="center" vertical="center" wrapText="1"/>
      <protection/>
    </xf>
    <xf numFmtId="164" fontId="0" fillId="33" borderId="21" xfId="54" applyNumberFormat="1" applyFont="1" applyFill="1" applyBorder="1" applyAlignment="1">
      <alignment horizontal="center" vertical="center" wrapText="1"/>
      <protection/>
    </xf>
    <xf numFmtId="164" fontId="0" fillId="33" borderId="14" xfId="54" applyNumberFormat="1" applyFont="1" applyFill="1" applyBorder="1" applyAlignment="1">
      <alignment horizontal="center" vertical="center" wrapText="1"/>
      <protection/>
    </xf>
    <xf numFmtId="0" fontId="34" fillId="0" borderId="0" xfId="53" applyAlignment="1">
      <alignment horizontal="center" vertical="center" wrapText="1"/>
      <protection/>
    </xf>
    <xf numFmtId="0" fontId="34" fillId="0" borderId="36" xfId="53" applyBorder="1" applyAlignment="1">
      <alignment horizontal="center" vertical="center" wrapText="1"/>
      <protection/>
    </xf>
    <xf numFmtId="0" fontId="34" fillId="0" borderId="14" xfId="53" applyBorder="1" applyAlignment="1">
      <alignment horizontal="center" vertical="center" wrapText="1"/>
      <protection/>
    </xf>
    <xf numFmtId="164" fontId="0" fillId="35" borderId="26" xfId="54" applyNumberFormat="1" applyFont="1" applyFill="1" applyBorder="1" applyAlignment="1">
      <alignment horizontal="center" vertical="center" wrapText="1"/>
      <protection/>
    </xf>
    <xf numFmtId="164" fontId="0" fillId="35" borderId="25" xfId="54" applyNumberFormat="1" applyFont="1" applyFill="1" applyBorder="1" applyAlignment="1">
      <alignment horizontal="center" vertical="center" wrapText="1"/>
      <protection/>
    </xf>
    <xf numFmtId="164" fontId="0" fillId="35" borderId="40" xfId="54" applyNumberFormat="1" applyFont="1" applyFill="1" applyBorder="1" applyAlignment="1">
      <alignment horizontal="center" vertical="center" wrapText="1"/>
      <protection/>
    </xf>
    <xf numFmtId="164" fontId="0" fillId="35" borderId="19" xfId="54" applyNumberFormat="1" applyFont="1" applyFill="1" applyBorder="1" applyAlignment="1">
      <alignment horizontal="center" vertical="center" wrapText="1"/>
      <protection/>
    </xf>
    <xf numFmtId="164" fontId="0" fillId="35" borderId="28" xfId="54" applyNumberFormat="1" applyFont="1" applyFill="1" applyBorder="1" applyAlignment="1">
      <alignment horizontal="center" vertical="center" wrapText="1"/>
      <protection/>
    </xf>
    <xf numFmtId="164" fontId="0" fillId="35" borderId="21" xfId="54" applyNumberFormat="1" applyFont="1" applyFill="1" applyBorder="1" applyAlignment="1">
      <alignment horizontal="center" vertical="center" wrapText="1"/>
      <protection/>
    </xf>
    <xf numFmtId="0" fontId="0" fillId="33" borderId="26" xfId="54" applyFont="1" applyFill="1" applyBorder="1" applyAlignment="1">
      <alignment horizontal="center"/>
      <protection/>
    </xf>
    <xf numFmtId="0" fontId="0" fillId="0" borderId="40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34" fillId="0" borderId="25" xfId="53" applyBorder="1" applyAlignment="1">
      <alignment horizontal="center" vertical="center" wrapText="1"/>
      <protection/>
    </xf>
    <xf numFmtId="0" fontId="34" fillId="0" borderId="40" xfId="53" applyBorder="1" applyAlignment="1">
      <alignment horizontal="center" vertical="center" wrapText="1"/>
      <protection/>
    </xf>
    <xf numFmtId="0" fontId="34" fillId="0" borderId="19" xfId="53" applyBorder="1" applyAlignment="1">
      <alignment horizontal="center" vertical="center" wrapText="1"/>
      <protection/>
    </xf>
    <xf numFmtId="0" fontId="34" fillId="0" borderId="28" xfId="53" applyBorder="1" applyAlignment="1">
      <alignment horizontal="center" vertical="center" wrapText="1"/>
      <protection/>
    </xf>
    <xf numFmtId="0" fontId="34" fillId="0" borderId="21" xfId="53" applyBorder="1" applyAlignment="1">
      <alignment horizontal="center" vertical="center" wrapText="1"/>
      <protection/>
    </xf>
    <xf numFmtId="164" fontId="0" fillId="33" borderId="15" xfId="54" applyNumberFormat="1" applyFont="1" applyFill="1" applyBorder="1" applyAlignment="1">
      <alignment horizontal="center" vertical="center" wrapText="1"/>
      <protection/>
    </xf>
    <xf numFmtId="0" fontId="34" fillId="0" borderId="15" xfId="53" applyBorder="1" applyAlignment="1">
      <alignment horizontal="center" vertical="center" wrapText="1"/>
      <protection/>
    </xf>
    <xf numFmtId="0" fontId="34" fillId="0" borderId="16" xfId="53" applyBorder="1" applyAlignment="1">
      <alignment horizontal="center" vertical="center" wrapText="1"/>
      <protection/>
    </xf>
    <xf numFmtId="164" fontId="0" fillId="35" borderId="14" xfId="54" applyNumberFormat="1" applyFont="1" applyFill="1" applyBorder="1" applyAlignment="1">
      <alignment horizontal="center" vertical="center" wrapText="1"/>
      <protection/>
    </xf>
    <xf numFmtId="164" fontId="0" fillId="35" borderId="0" xfId="54" applyNumberFormat="1" applyFont="1" applyFill="1" applyBorder="1" applyAlignment="1">
      <alignment horizontal="center" vertical="center" wrapText="1"/>
      <protection/>
    </xf>
    <xf numFmtId="164" fontId="0" fillId="35" borderId="36" xfId="54" applyNumberFormat="1" applyFont="1" applyFill="1" applyBorder="1" applyAlignment="1">
      <alignment horizontal="center" vertical="center" wrapText="1"/>
      <protection/>
    </xf>
    <xf numFmtId="164" fontId="0" fillId="33" borderId="26" xfId="54" applyNumberFormat="1" applyFont="1" applyFill="1" applyBorder="1" applyAlignment="1">
      <alignment horizontal="center"/>
      <protection/>
    </xf>
    <xf numFmtId="0" fontId="34" fillId="0" borderId="25" xfId="53" applyBorder="1" applyAlignment="1">
      <alignment/>
      <protection/>
    </xf>
    <xf numFmtId="0" fontId="34" fillId="0" borderId="40" xfId="53" applyBorder="1" applyAlignment="1">
      <alignment/>
      <protection/>
    </xf>
    <xf numFmtId="164" fontId="0" fillId="37" borderId="14" xfId="54" applyNumberFormat="1" applyFont="1" applyFill="1" applyBorder="1" applyAlignment="1">
      <alignment horizontal="center" vertical="top" wrapText="1"/>
      <protection/>
    </xf>
    <xf numFmtId="164" fontId="0" fillId="33" borderId="36" xfId="54" applyNumberFormat="1" applyFont="1" applyFill="1" applyBorder="1" applyAlignment="1">
      <alignment horizontal="center" vertical="top" wrapText="1"/>
      <protection/>
    </xf>
    <xf numFmtId="164" fontId="0" fillId="33" borderId="41" xfId="54" applyNumberFormat="1" applyFont="1" applyFill="1" applyBorder="1" applyAlignment="1">
      <alignment horizontal="center"/>
      <protection/>
    </xf>
    <xf numFmtId="0" fontId="34" fillId="0" borderId="43" xfId="53" applyBorder="1" applyAlignment="1">
      <alignment horizontal="center"/>
      <protection/>
    </xf>
    <xf numFmtId="164" fontId="0" fillId="33" borderId="22" xfId="54" applyNumberFormat="1" applyFont="1" applyFill="1" applyBorder="1" applyAlignment="1">
      <alignment horizontal="center" wrapText="1"/>
      <protection/>
    </xf>
    <xf numFmtId="164" fontId="0" fillId="33" borderId="32" xfId="54" applyNumberFormat="1" applyFont="1" applyFill="1" applyBorder="1" applyAlignment="1">
      <alignment horizontal="center" wrapText="1"/>
      <protection/>
    </xf>
    <xf numFmtId="0" fontId="34" fillId="0" borderId="36" xfId="53" applyBorder="1" applyAlignment="1">
      <alignment horizontal="center" vertical="top" wrapText="1"/>
      <protection/>
    </xf>
    <xf numFmtId="0" fontId="34" fillId="0" borderId="34" xfId="53" applyBorder="1" applyAlignment="1">
      <alignment horizontal="center" vertical="center" wrapText="1"/>
      <protection/>
    </xf>
    <xf numFmtId="0" fontId="34" fillId="0" borderId="46" xfId="53" applyBorder="1" applyAlignment="1">
      <alignment horizontal="center" vertical="center" wrapText="1"/>
      <protection/>
    </xf>
    <xf numFmtId="164" fontId="0" fillId="33" borderId="19" xfId="54" applyNumberFormat="1" applyFont="1" applyFill="1" applyBorder="1" applyAlignment="1">
      <alignment horizontal="center"/>
      <protection/>
    </xf>
    <xf numFmtId="0" fontId="34" fillId="0" borderId="21" xfId="53" applyBorder="1" applyAlignment="1">
      <alignment horizontal="center"/>
      <protection/>
    </xf>
    <xf numFmtId="164" fontId="0" fillId="33" borderId="22" xfId="54" applyNumberFormat="1" applyFont="1" applyFill="1" applyBorder="1" applyAlignment="1">
      <alignment horizontal="center"/>
      <protection/>
    </xf>
    <xf numFmtId="0" fontId="34" fillId="0" borderId="32" xfId="53" applyBorder="1" applyAlignment="1">
      <alignment horizontal="center"/>
      <protection/>
    </xf>
    <xf numFmtId="0" fontId="34" fillId="35" borderId="36" xfId="53" applyFill="1" applyBorder="1" applyAlignment="1">
      <alignment horizontal="center" vertical="center" wrapText="1"/>
      <protection/>
    </xf>
    <xf numFmtId="0" fontId="34" fillId="35" borderId="14" xfId="53" applyFill="1" applyBorder="1" applyAlignment="1">
      <alignment horizontal="center" vertical="center" wrapText="1"/>
      <protection/>
    </xf>
    <xf numFmtId="0" fontId="34" fillId="35" borderId="34" xfId="53" applyFill="1" applyBorder="1" applyAlignment="1">
      <alignment horizontal="center" vertical="center" wrapText="1"/>
      <protection/>
    </xf>
    <xf numFmtId="0" fontId="34" fillId="35" borderId="46" xfId="53" applyFill="1" applyBorder="1" applyAlignment="1">
      <alignment horizontal="center" vertical="center" wrapText="1"/>
      <protection/>
    </xf>
    <xf numFmtId="164" fontId="0" fillId="33" borderId="34" xfId="54" applyNumberFormat="1" applyFont="1" applyFill="1" applyBorder="1" applyAlignment="1">
      <alignment horizontal="center" wrapText="1"/>
      <protection/>
    </xf>
    <xf numFmtId="0" fontId="34" fillId="0" borderId="46" xfId="53" applyBorder="1" applyAlignment="1">
      <alignment horizontal="center" wrapText="1"/>
      <protection/>
    </xf>
    <xf numFmtId="164" fontId="0" fillId="33" borderId="14" xfId="54" applyNumberFormat="1" applyFill="1" applyBorder="1" applyAlignment="1">
      <alignment horizontal="center"/>
      <protection/>
    </xf>
    <xf numFmtId="164" fontId="0" fillId="33" borderId="36" xfId="54" applyNumberFormat="1" applyFill="1" applyBorder="1" applyAlignment="1">
      <alignment horizontal="center"/>
      <protection/>
    </xf>
    <xf numFmtId="164" fontId="0" fillId="33" borderId="14" xfId="54" applyNumberFormat="1" applyFont="1" applyFill="1" applyBorder="1" applyAlignment="1">
      <alignment horizontal="center" wrapText="1"/>
      <protection/>
    </xf>
    <xf numFmtId="0" fontId="34" fillId="0" borderId="36" xfId="53" applyBorder="1" applyAlignment="1">
      <alignment horizontal="center" wrapText="1"/>
      <protection/>
    </xf>
    <xf numFmtId="164" fontId="0" fillId="33" borderId="26" xfId="54" applyNumberFormat="1" applyFont="1" applyFill="1" applyBorder="1" applyAlignment="1">
      <alignment horizontal="center" wrapText="1"/>
      <protection/>
    </xf>
    <xf numFmtId="0" fontId="34" fillId="0" borderId="40" xfId="53" applyBorder="1" applyAlignment="1">
      <alignment horizontal="center" wrapText="1"/>
      <protection/>
    </xf>
    <xf numFmtId="164" fontId="0" fillId="33" borderId="16" xfId="54" applyNumberFormat="1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164" fontId="0" fillId="33" borderId="35" xfId="54" applyNumberFormat="1" applyFont="1" applyFill="1" applyBorder="1" applyAlignment="1">
      <alignment horizontal="center" vertical="center" wrapText="1"/>
      <protection/>
    </xf>
    <xf numFmtId="164" fontId="0" fillId="33" borderId="14" xfId="54" applyNumberFormat="1" applyFont="1" applyFill="1" applyBorder="1" applyAlignment="1">
      <alignment horizontal="center"/>
      <protection/>
    </xf>
    <xf numFmtId="0" fontId="34" fillId="0" borderId="36" xfId="53" applyBorder="1" applyAlignment="1">
      <alignment horizontal="center"/>
      <protection/>
    </xf>
    <xf numFmtId="164" fontId="0" fillId="33" borderId="22" xfId="54" applyNumberFormat="1" applyFont="1" applyFill="1" applyBorder="1" applyAlignment="1">
      <alignment horizontal="center" wrapText="1"/>
      <protection/>
    </xf>
    <xf numFmtId="0" fontId="34" fillId="0" borderId="32" xfId="53" applyBorder="1" applyAlignment="1">
      <alignment horizontal="center" wrapText="1"/>
      <protection/>
    </xf>
    <xf numFmtId="164" fontId="0" fillId="33" borderId="14" xfId="54" applyNumberFormat="1" applyFont="1" applyFill="1" applyBorder="1" applyAlignment="1">
      <alignment horizontal="center" vertical="center"/>
      <protection/>
    </xf>
    <xf numFmtId="0" fontId="34" fillId="0" borderId="36" xfId="53" applyBorder="1" applyAlignment="1">
      <alignment horizontal="center" vertical="center"/>
      <protection/>
    </xf>
    <xf numFmtId="0" fontId="0" fillId="0" borderId="0" xfId="54" applyFont="1" applyAlignment="1">
      <alignment horizontal="left" vertical="top" wrapText="1"/>
      <protection/>
    </xf>
    <xf numFmtId="164" fontId="0" fillId="33" borderId="13" xfId="54" applyNumberFormat="1" applyFont="1" applyFill="1" applyBorder="1" applyAlignment="1">
      <alignment horizontal="center" wrapText="1"/>
      <protection/>
    </xf>
    <xf numFmtId="0" fontId="0" fillId="0" borderId="0" xfId="0" applyAlignment="1">
      <alignment horizontal="left" vertical="top" wrapText="1"/>
    </xf>
    <xf numFmtId="0" fontId="60" fillId="37" borderId="16" xfId="54" applyFont="1" applyFill="1" applyBorder="1" applyAlignment="1">
      <alignment horizontal="left" vertical="center" wrapText="1"/>
      <protection/>
    </xf>
    <xf numFmtId="0" fontId="56" fillId="37" borderId="0" xfId="54" applyFont="1" applyFill="1" applyAlignment="1">
      <alignment horizontal="center"/>
      <protection/>
    </xf>
    <xf numFmtId="0" fontId="57" fillId="37" borderId="0" xfId="54" applyFont="1" applyFill="1" applyAlignment="1">
      <alignment horizontal="center"/>
      <protection/>
    </xf>
    <xf numFmtId="164" fontId="60" fillId="37" borderId="16" xfId="54" applyNumberFormat="1" applyFont="1" applyFill="1" applyBorder="1" applyAlignment="1">
      <alignment horizontal="center" vertical="center" wrapText="1"/>
      <protection/>
    </xf>
    <xf numFmtId="0" fontId="60" fillId="37" borderId="16" xfId="53" applyFont="1" applyFill="1" applyBorder="1" applyAlignment="1">
      <alignment horizontal="center" vertical="center" wrapText="1"/>
      <protection/>
    </xf>
    <xf numFmtId="0" fontId="60" fillId="37" borderId="35" xfId="53" applyFont="1" applyFill="1" applyBorder="1" applyAlignment="1">
      <alignment horizontal="center" vertical="center" wrapText="1"/>
      <protection/>
    </xf>
    <xf numFmtId="0" fontId="60" fillId="37" borderId="0" xfId="54" applyFont="1" applyFill="1" applyBorder="1" applyAlignment="1">
      <alignment horizontal="left" vertical="top" wrapText="1"/>
      <protection/>
    </xf>
    <xf numFmtId="0" fontId="60" fillId="37" borderId="16" xfId="0" applyFont="1" applyFill="1" applyBorder="1" applyAlignment="1">
      <alignment horizontal="center" vertical="center" wrapText="1"/>
    </xf>
    <xf numFmtId="0" fontId="60" fillId="37" borderId="35" xfId="0" applyFont="1" applyFill="1" applyBorder="1" applyAlignment="1">
      <alignment horizontal="center" vertical="center" wrapText="1"/>
    </xf>
    <xf numFmtId="0" fontId="60" fillId="37" borderId="35" xfId="0" applyFont="1" applyFill="1" applyBorder="1" applyAlignment="1">
      <alignment/>
    </xf>
    <xf numFmtId="0" fontId="60" fillId="37" borderId="16" xfId="54" applyFont="1" applyFill="1" applyBorder="1" applyAlignment="1">
      <alignment horizontal="center" vertical="center" wrapText="1"/>
      <protection/>
    </xf>
    <xf numFmtId="0" fontId="60" fillId="37" borderId="0" xfId="54" applyFont="1" applyFill="1" applyBorder="1" applyAlignment="1">
      <alignment horizontal="justify" vertical="top" wrapText="1"/>
      <protection/>
    </xf>
    <xf numFmtId="0" fontId="48" fillId="33" borderId="15" xfId="54" applyFont="1" applyFill="1" applyBorder="1" applyAlignment="1">
      <alignment horizontal="left" vertical="top" wrapText="1"/>
      <protection/>
    </xf>
    <xf numFmtId="0" fontId="0" fillId="0" borderId="16" xfId="0" applyBorder="1" applyAlignment="1">
      <alignment vertical="top"/>
    </xf>
    <xf numFmtId="0" fontId="48" fillId="33" borderId="16" xfId="54" applyFont="1" applyFill="1" applyBorder="1" applyAlignment="1">
      <alignment horizontal="left" vertical="top" wrapText="1"/>
      <protection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33" borderId="15" xfId="54" applyFont="1" applyFill="1" applyBorder="1" applyAlignment="1">
      <alignment horizontal="left" wrapText="1"/>
      <protection/>
    </xf>
    <xf numFmtId="0" fontId="48" fillId="33" borderId="16" xfId="54" applyFont="1" applyFill="1" applyBorder="1" applyAlignment="1">
      <alignment horizontal="left" wrapText="1"/>
      <protection/>
    </xf>
    <xf numFmtId="0" fontId="60" fillId="33" borderId="0" xfId="0" applyFont="1" applyFill="1" applyAlignment="1">
      <alignment horizontal="justify" vertical="top" wrapText="1"/>
    </xf>
    <xf numFmtId="0" fontId="60" fillId="33" borderId="36" xfId="0" applyFont="1" applyFill="1" applyBorder="1" applyAlignment="1">
      <alignment horizontal="justify" vertical="top" wrapText="1"/>
    </xf>
    <xf numFmtId="164" fontId="60" fillId="37" borderId="44" xfId="54" applyNumberFormat="1" applyFont="1" applyFill="1" applyBorder="1" applyAlignment="1">
      <alignment horizontal="center" vertical="center" wrapText="1"/>
      <protection/>
    </xf>
    <xf numFmtId="164" fontId="60" fillId="37" borderId="35" xfId="54" applyNumberFormat="1" applyFont="1" applyFill="1" applyBorder="1" applyAlignment="1">
      <alignment horizontal="center" vertical="center" wrapText="1"/>
      <protection/>
    </xf>
    <xf numFmtId="0" fontId="60" fillId="37" borderId="36" xfId="54" applyFont="1" applyFill="1" applyBorder="1" applyAlignment="1">
      <alignment horizontal="left" vertical="top" wrapText="1"/>
      <protection/>
    </xf>
    <xf numFmtId="0" fontId="58" fillId="33" borderId="16" xfId="54" applyFont="1" applyFill="1" applyBorder="1" applyAlignment="1">
      <alignment horizontal="center" vertical="center"/>
      <protection/>
    </xf>
    <xf numFmtId="0" fontId="58" fillId="33" borderId="35" xfId="54" applyFont="1" applyFill="1" applyBorder="1" applyAlignment="1">
      <alignment horizontal="center" vertical="center"/>
      <protection/>
    </xf>
    <xf numFmtId="0" fontId="30" fillId="33" borderId="0" xfId="54" applyFont="1" applyFill="1" applyAlignment="1">
      <alignment horizontal="center"/>
      <protection/>
    </xf>
    <xf numFmtId="164" fontId="138" fillId="37" borderId="16" xfId="54" applyNumberFormat="1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/>
    </xf>
    <xf numFmtId="0" fontId="0" fillId="0" borderId="35" xfId="0" applyBorder="1" applyAlignment="1">
      <alignment/>
    </xf>
    <xf numFmtId="164" fontId="60" fillId="33" borderId="74" xfId="54" applyNumberFormat="1" applyFont="1" applyFill="1" applyBorder="1" applyAlignment="1">
      <alignment horizontal="center"/>
      <protection/>
    </xf>
    <xf numFmtId="0" fontId="65" fillId="0" borderId="72" xfId="0" applyFont="1" applyBorder="1" applyAlignment="1">
      <alignment horizontal="center"/>
    </xf>
    <xf numFmtId="0" fontId="75" fillId="37" borderId="13" xfId="54" applyFont="1" applyFill="1" applyBorder="1" applyAlignment="1">
      <alignment horizontal="left" wrapText="1"/>
      <protection/>
    </xf>
    <xf numFmtId="0" fontId="76" fillId="0" borderId="13" xfId="0" applyFont="1" applyBorder="1" applyAlignment="1">
      <alignment wrapText="1"/>
    </xf>
    <xf numFmtId="0" fontId="60" fillId="37" borderId="15" xfId="54" applyFont="1" applyFill="1" applyBorder="1" applyAlignment="1">
      <alignment horizontal="center" vertical="center" wrapText="1"/>
      <protection/>
    </xf>
    <xf numFmtId="0" fontId="60" fillId="37" borderId="18" xfId="54" applyFont="1" applyFill="1" applyBorder="1" applyAlignment="1">
      <alignment horizontal="center" vertical="center" wrapText="1"/>
      <protection/>
    </xf>
    <xf numFmtId="0" fontId="60" fillId="37" borderId="15" xfId="54" applyFont="1" applyFill="1" applyBorder="1" applyAlignment="1">
      <alignment horizontal="center" vertical="top" wrapText="1"/>
      <protection/>
    </xf>
    <xf numFmtId="0" fontId="60" fillId="37" borderId="16" xfId="54" applyFont="1" applyFill="1" applyBorder="1" applyAlignment="1">
      <alignment horizontal="center" vertical="top" wrapText="1"/>
      <protection/>
    </xf>
    <xf numFmtId="0" fontId="60" fillId="37" borderId="18" xfId="54" applyFont="1" applyFill="1" applyBorder="1" applyAlignment="1">
      <alignment horizontal="center" vertical="top" wrapText="1"/>
      <protection/>
    </xf>
    <xf numFmtId="0" fontId="0" fillId="0" borderId="13" xfId="0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0" borderId="13" xfId="0" applyBorder="1" applyAlignment="1">
      <alignment horizontal="center" vertical="center"/>
    </xf>
    <xf numFmtId="2" fontId="0" fillId="0" borderId="16" xfId="0" applyNumberFormat="1" applyBorder="1" applyAlignment="1">
      <alignment horizontal="center"/>
    </xf>
    <xf numFmtId="2" fontId="0" fillId="37" borderId="15" xfId="0" applyNumberFormat="1" applyFill="1" applyBorder="1" applyAlignment="1">
      <alignment horizontal="center"/>
    </xf>
    <xf numFmtId="2" fontId="0" fillId="37" borderId="16" xfId="0" applyNumberFormat="1" applyFill="1" applyBorder="1" applyAlignment="1">
      <alignment horizontal="center"/>
    </xf>
    <xf numFmtId="2" fontId="0" fillId="37" borderId="18" xfId="0" applyNumberFormat="1" applyFill="1" applyBorder="1" applyAlignment="1">
      <alignment horizontal="center"/>
    </xf>
    <xf numFmtId="0" fontId="58" fillId="0" borderId="13" xfId="0" applyFont="1" applyBorder="1" applyAlignment="1">
      <alignment horizontal="center" vertical="top" wrapText="1"/>
    </xf>
    <xf numFmtId="0" fontId="60" fillId="0" borderId="15" xfId="0" applyFont="1" applyBorder="1" applyAlignment="1">
      <alignment horizontal="center" vertical="center"/>
    </xf>
    <xf numFmtId="0" fontId="60" fillId="0" borderId="16" xfId="0" applyFont="1" applyBorder="1" applyAlignment="1">
      <alignment horizontal="center" vertical="center"/>
    </xf>
    <xf numFmtId="0" fontId="60" fillId="0" borderId="15" xfId="0" applyFont="1" applyBorder="1" applyAlignment="1">
      <alignment horizontal="center" vertical="top" wrapText="1"/>
    </xf>
    <xf numFmtId="0" fontId="60" fillId="0" borderId="16" xfId="0" applyFont="1" applyBorder="1" applyAlignment="1">
      <alignment horizontal="center" vertical="top" wrapText="1"/>
    </xf>
    <xf numFmtId="0" fontId="60" fillId="0" borderId="18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0" fillId="37" borderId="18" xfId="53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38" fillId="37" borderId="16" xfId="54" applyFont="1" applyFill="1" applyBorder="1" applyAlignment="1">
      <alignment horizontal="left" vertical="center" wrapText="1"/>
      <protection/>
    </xf>
    <xf numFmtId="0" fontId="138" fillId="37" borderId="35" xfId="54" applyFont="1" applyFill="1" applyBorder="1" applyAlignment="1">
      <alignment horizontal="left" vertical="center" wrapText="1"/>
      <protection/>
    </xf>
    <xf numFmtId="164" fontId="138" fillId="37" borderId="35" xfId="54" applyNumberFormat="1" applyFont="1" applyFill="1" applyBorder="1" applyAlignment="1">
      <alignment horizontal="center" vertical="center" wrapText="1"/>
      <protection/>
    </xf>
    <xf numFmtId="0" fontId="0" fillId="0" borderId="14" xfId="54" applyFont="1" applyBorder="1" applyAlignment="1">
      <alignment horizontal="center" vertical="center"/>
      <protection/>
    </xf>
    <xf numFmtId="0" fontId="0" fillId="0" borderId="0" xfId="54" applyFont="1" applyBorder="1" applyAlignment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August 9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Бюджет_2009(v.100908)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3"/>
  <sheetViews>
    <sheetView view="pageBreakPreview" zoomScale="60" zoomScaleNormal="70" zoomScalePageLayoutView="0" workbookViewId="0" topLeftCell="A1">
      <selection activeCell="F169" sqref="F169"/>
    </sheetView>
  </sheetViews>
  <sheetFormatPr defaultColWidth="9.00390625" defaultRowHeight="12.75"/>
  <cols>
    <col min="1" max="1" width="66.25390625" style="65" customWidth="1"/>
    <col min="2" max="2" width="26.125" style="13" customWidth="1"/>
    <col min="3" max="3" width="26.375" style="13" customWidth="1"/>
    <col min="4" max="4" width="28.25390625" style="13" customWidth="1"/>
    <col min="5" max="5" width="28.375" style="1" customWidth="1"/>
    <col min="6" max="6" width="26.75390625" style="1" customWidth="1"/>
    <col min="7" max="7" width="34.375" style="1" customWidth="1"/>
    <col min="8" max="8" width="23.875" style="1" customWidth="1"/>
    <col min="9" max="9" width="28.00390625" style="1" customWidth="1"/>
    <col min="10" max="10" width="32.375" style="1" customWidth="1"/>
    <col min="11" max="16384" width="9.125" style="1" customWidth="1"/>
  </cols>
  <sheetData>
    <row r="1" spans="1:4" ht="31.5" customHeight="1">
      <c r="A1" s="1492" t="s">
        <v>1159</v>
      </c>
      <c r="B1" s="1493"/>
      <c r="C1" s="3"/>
      <c r="D1" s="3"/>
    </row>
    <row r="2" spans="1:4" ht="18.75">
      <c r="A2" s="4"/>
      <c r="B2" s="5"/>
      <c r="C2" s="6"/>
      <c r="D2" s="6"/>
    </row>
    <row r="3" spans="1:4" ht="27.75" customHeight="1">
      <c r="A3" s="1494" t="s">
        <v>1160</v>
      </c>
      <c r="B3" s="1495"/>
      <c r="C3" s="7"/>
      <c r="D3" s="7"/>
    </row>
    <row r="4" spans="1:4" ht="33" customHeight="1" thickBot="1">
      <c r="A4" s="1494" t="s">
        <v>1161</v>
      </c>
      <c r="B4" s="1496"/>
      <c r="C4" s="8"/>
      <c r="D4" s="8"/>
    </row>
    <row r="5" spans="1:12" ht="105.75" customHeight="1" thickBot="1">
      <c r="A5" s="9" t="s">
        <v>1162</v>
      </c>
      <c r="B5" s="539" t="s">
        <v>442</v>
      </c>
      <c r="C5" s="539" t="s">
        <v>443</v>
      </c>
      <c r="D5" s="539" t="s">
        <v>444</v>
      </c>
      <c r="E5" s="10" t="s">
        <v>1163</v>
      </c>
      <c r="F5" s="11" t="s">
        <v>1164</v>
      </c>
      <c r="G5" s="12" t="s">
        <v>1165</v>
      </c>
      <c r="H5" s="10" t="s">
        <v>1166</v>
      </c>
      <c r="I5" s="11" t="s">
        <v>1167</v>
      </c>
      <c r="J5" s="11" t="s">
        <v>1168</v>
      </c>
      <c r="K5" s="13"/>
      <c r="L5" s="13"/>
    </row>
    <row r="6" spans="1:10" s="17" customFormat="1" ht="22.5" customHeight="1" thickBot="1">
      <c r="A6" s="1497" t="s">
        <v>1169</v>
      </c>
      <c r="B6" s="1498"/>
      <c r="C6" s="14"/>
      <c r="D6" s="14"/>
      <c r="E6" s="15"/>
      <c r="F6" s="16"/>
      <c r="G6" s="16"/>
      <c r="H6" s="16"/>
      <c r="I6" s="16"/>
      <c r="J6" s="15"/>
    </row>
    <row r="7" spans="1:10" ht="22.5" customHeight="1">
      <c r="A7" s="18" t="s">
        <v>1170</v>
      </c>
      <c r="B7" s="19"/>
      <c r="C7" s="19"/>
      <c r="D7" s="19"/>
      <c r="E7" s="20"/>
      <c r="F7" s="21"/>
      <c r="G7" s="21"/>
      <c r="H7" s="20"/>
      <c r="I7" s="21"/>
      <c r="J7" s="22"/>
    </row>
    <row r="8" spans="1:11" ht="75" customHeight="1">
      <c r="A8" s="23" t="s">
        <v>1171</v>
      </c>
      <c r="B8" s="25" t="s">
        <v>1172</v>
      </c>
      <c r="C8" s="25" t="s">
        <v>1172</v>
      </c>
      <c r="D8" s="25"/>
      <c r="E8" s="26" t="s">
        <v>1173</v>
      </c>
      <c r="F8" s="24" t="s">
        <v>1172</v>
      </c>
      <c r="G8" s="24" t="s">
        <v>1172</v>
      </c>
      <c r="H8" s="24" t="s">
        <v>1172</v>
      </c>
      <c r="J8" s="27" t="s">
        <v>1174</v>
      </c>
      <c r="K8" s="13"/>
    </row>
    <row r="9" spans="1:10" ht="96.75" customHeight="1">
      <c r="A9" s="28" t="s">
        <v>1175</v>
      </c>
      <c r="B9" s="24" t="s">
        <v>1176</v>
      </c>
      <c r="C9" s="114" t="s">
        <v>1177</v>
      </c>
      <c r="D9" s="543">
        <v>8</v>
      </c>
      <c r="E9" s="29" t="s">
        <v>1178</v>
      </c>
      <c r="F9" s="30" t="s">
        <v>1179</v>
      </c>
      <c r="G9" s="31" t="s">
        <v>1180</v>
      </c>
      <c r="H9" s="31" t="s">
        <v>1181</v>
      </c>
      <c r="I9" s="32" t="s">
        <v>1182</v>
      </c>
      <c r="J9" s="33" t="s">
        <v>1183</v>
      </c>
    </row>
    <row r="10" spans="1:10" ht="82.5" customHeight="1">
      <c r="A10" s="34" t="s">
        <v>1184</v>
      </c>
      <c r="B10" s="36"/>
      <c r="C10" s="36"/>
      <c r="D10" s="36"/>
      <c r="E10" s="37" t="s">
        <v>1185</v>
      </c>
      <c r="F10" s="38"/>
      <c r="G10" s="39" t="s">
        <v>1186</v>
      </c>
      <c r="H10" s="39"/>
      <c r="I10" s="39"/>
      <c r="J10" s="40"/>
    </row>
    <row r="11" spans="1:10" ht="65.25" customHeight="1">
      <c r="A11" s="41" t="s">
        <v>1187</v>
      </c>
      <c r="B11" s="43" t="s">
        <v>1172</v>
      </c>
      <c r="C11" s="43" t="s">
        <v>1172</v>
      </c>
      <c r="D11" s="43"/>
      <c r="E11" s="44"/>
      <c r="F11" s="45"/>
      <c r="G11" s="44"/>
      <c r="H11" s="44"/>
      <c r="I11" s="44"/>
      <c r="J11" s="46"/>
    </row>
    <row r="12" spans="1:10" ht="42" customHeight="1">
      <c r="A12" s="47" t="s">
        <v>1188</v>
      </c>
      <c r="B12" s="48" t="s">
        <v>1189</v>
      </c>
      <c r="C12" s="517" t="s">
        <v>373</v>
      </c>
      <c r="D12" s="517">
        <v>2.37</v>
      </c>
      <c r="E12" s="44" t="s">
        <v>1190</v>
      </c>
      <c r="F12" s="45"/>
      <c r="G12" s="44"/>
      <c r="H12" s="50" t="s">
        <v>1191</v>
      </c>
      <c r="I12" s="50" t="s">
        <v>1192</v>
      </c>
      <c r="J12" s="45" t="s">
        <v>1193</v>
      </c>
    </row>
    <row r="13" spans="1:10" ht="79.5" customHeight="1">
      <c r="A13" s="51" t="s">
        <v>1194</v>
      </c>
      <c r="B13" s="52" t="s">
        <v>1195</v>
      </c>
      <c r="C13" s="52" t="s">
        <v>1196</v>
      </c>
      <c r="D13" s="52">
        <v>0.06</v>
      </c>
      <c r="E13" s="54" t="s">
        <v>1190</v>
      </c>
      <c r="F13" s="45" t="s">
        <v>1197</v>
      </c>
      <c r="G13" s="55" t="s">
        <v>1198</v>
      </c>
      <c r="H13" s="54" t="s">
        <v>1199</v>
      </c>
      <c r="I13" s="50" t="s">
        <v>1200</v>
      </c>
      <c r="J13" s="56"/>
    </row>
    <row r="14" spans="1:10" ht="82.5" customHeight="1">
      <c r="A14" s="57" t="s">
        <v>1201</v>
      </c>
      <c r="B14" s="58"/>
      <c r="C14" s="59"/>
      <c r="D14" s="59"/>
      <c r="E14" s="20"/>
      <c r="F14" s="60"/>
      <c r="G14" s="20"/>
      <c r="H14" s="20"/>
      <c r="I14" s="20"/>
      <c r="J14" s="22"/>
    </row>
    <row r="15" spans="1:14" ht="35.25" customHeight="1">
      <c r="A15" s="61" t="s">
        <v>1202</v>
      </c>
      <c r="B15" s="62" t="s">
        <v>1203</v>
      </c>
      <c r="C15" s="86">
        <v>2.6</v>
      </c>
      <c r="D15" s="86">
        <v>1.6</v>
      </c>
      <c r="E15" s="33"/>
      <c r="F15" s="32"/>
      <c r="G15" s="63"/>
      <c r="H15" s="63"/>
      <c r="I15" s="63"/>
      <c r="J15" s="64"/>
      <c r="K15" s="65"/>
      <c r="L15" s="65"/>
      <c r="M15" s="65"/>
      <c r="N15" s="65"/>
    </row>
    <row r="16" spans="1:10" ht="35.25" customHeight="1">
      <c r="A16" s="66" t="s">
        <v>1204</v>
      </c>
      <c r="B16" s="67" t="s">
        <v>1172</v>
      </c>
      <c r="C16" s="78" t="s">
        <v>1172</v>
      </c>
      <c r="D16" s="78"/>
      <c r="E16" s="68"/>
      <c r="F16" s="38"/>
      <c r="G16" s="68"/>
      <c r="H16" s="68"/>
      <c r="I16" s="68"/>
      <c r="J16" s="40"/>
    </row>
    <row r="17" spans="1:10" ht="47.25" customHeight="1">
      <c r="A17" s="51" t="s">
        <v>1205</v>
      </c>
      <c r="B17" s="19"/>
      <c r="C17" s="19"/>
      <c r="D17" s="19"/>
      <c r="E17" s="20"/>
      <c r="F17" s="69"/>
      <c r="G17" s="20"/>
      <c r="H17" s="20"/>
      <c r="I17" s="20"/>
      <c r="J17" s="22"/>
    </row>
    <row r="18" spans="1:10" ht="42.75" customHeight="1">
      <c r="A18" s="23" t="s">
        <v>1206</v>
      </c>
      <c r="B18" s="25" t="s">
        <v>1207</v>
      </c>
      <c r="C18" s="25" t="s">
        <v>1207</v>
      </c>
      <c r="D18" s="25">
        <v>0</v>
      </c>
      <c r="E18" s="33"/>
      <c r="F18" s="70"/>
      <c r="G18" s="33"/>
      <c r="H18" s="33"/>
      <c r="I18" s="33"/>
      <c r="J18" s="71"/>
    </row>
    <row r="19" spans="1:10" ht="45" customHeight="1">
      <c r="A19" s="23" t="s">
        <v>1208</v>
      </c>
      <c r="B19" s="25" t="s">
        <v>1209</v>
      </c>
      <c r="C19" s="25" t="s">
        <v>1209</v>
      </c>
      <c r="D19" s="25">
        <v>0</v>
      </c>
      <c r="E19" s="33"/>
      <c r="F19" s="70"/>
      <c r="G19" s="33"/>
      <c r="H19" s="33"/>
      <c r="I19" s="33"/>
      <c r="J19" s="71"/>
    </row>
    <row r="20" spans="1:10" ht="41.25" customHeight="1">
      <c r="A20" s="23" t="s">
        <v>1210</v>
      </c>
      <c r="B20" s="25" t="s">
        <v>1172</v>
      </c>
      <c r="C20" s="25" t="s">
        <v>1172</v>
      </c>
      <c r="D20" s="25"/>
      <c r="E20" s="33"/>
      <c r="F20" s="25" t="s">
        <v>1172</v>
      </c>
      <c r="G20" s="33"/>
      <c r="H20" s="33"/>
      <c r="I20" s="33"/>
      <c r="J20" s="71"/>
    </row>
    <row r="21" spans="1:10" ht="33.75" customHeight="1">
      <c r="A21" s="23" t="s">
        <v>1211</v>
      </c>
      <c r="B21" s="25" t="s">
        <v>1172</v>
      </c>
      <c r="C21" s="25" t="s">
        <v>1172</v>
      </c>
      <c r="D21" s="25"/>
      <c r="E21" s="33"/>
      <c r="F21" s="70"/>
      <c r="G21" s="33"/>
      <c r="H21" s="33"/>
      <c r="I21" s="33"/>
      <c r="J21" s="71"/>
    </row>
    <row r="22" spans="1:10" ht="43.5" customHeight="1">
      <c r="A22" s="23" t="s">
        <v>1212</v>
      </c>
      <c r="B22" s="25" t="s">
        <v>1172</v>
      </c>
      <c r="C22" s="25" t="s">
        <v>1172</v>
      </c>
      <c r="D22" s="25"/>
      <c r="E22" s="33"/>
      <c r="F22" s="70"/>
      <c r="G22" s="33"/>
      <c r="H22" s="33"/>
      <c r="I22" s="33"/>
      <c r="J22" s="71"/>
    </row>
    <row r="23" spans="1:10" ht="41.25" customHeight="1">
      <c r="A23" s="23" t="s">
        <v>1213</v>
      </c>
      <c r="B23" s="25" t="s">
        <v>1172</v>
      </c>
      <c r="C23" s="25" t="s">
        <v>1172</v>
      </c>
      <c r="D23" s="25"/>
      <c r="E23" s="33"/>
      <c r="F23" s="70"/>
      <c r="G23" s="33"/>
      <c r="H23" s="33"/>
      <c r="I23" s="33"/>
      <c r="J23" s="71"/>
    </row>
    <row r="24" spans="1:10" ht="49.5" customHeight="1">
      <c r="A24" s="23" t="s">
        <v>1214</v>
      </c>
      <c r="B24" s="25" t="s">
        <v>1215</v>
      </c>
      <c r="C24" s="25">
        <v>45</v>
      </c>
      <c r="D24" s="25">
        <v>0</v>
      </c>
      <c r="E24" s="33"/>
      <c r="F24" s="70"/>
      <c r="G24" s="33"/>
      <c r="H24" s="33"/>
      <c r="I24" s="33"/>
      <c r="J24" s="71"/>
    </row>
    <row r="25" spans="1:10" ht="60.75" customHeight="1">
      <c r="A25" s="23" t="s">
        <v>1216</v>
      </c>
      <c r="B25" s="25" t="s">
        <v>1217</v>
      </c>
      <c r="C25" s="25">
        <v>40</v>
      </c>
      <c r="D25" s="25">
        <v>0</v>
      </c>
      <c r="E25" s="33"/>
      <c r="F25" s="72" t="s">
        <v>1218</v>
      </c>
      <c r="G25" s="33"/>
      <c r="H25" s="33"/>
      <c r="I25" s="33"/>
      <c r="J25" s="71"/>
    </row>
    <row r="26" spans="1:10" ht="43.5" customHeight="1">
      <c r="A26" s="73" t="s">
        <v>1219</v>
      </c>
      <c r="B26" s="43" t="s">
        <v>1220</v>
      </c>
      <c r="C26" s="43">
        <v>50</v>
      </c>
      <c r="D26" s="43">
        <v>0</v>
      </c>
      <c r="E26" s="68"/>
      <c r="F26" s="74" t="s">
        <v>1221</v>
      </c>
      <c r="G26" s="68"/>
      <c r="H26" s="68"/>
      <c r="I26" s="68"/>
      <c r="J26" s="40"/>
    </row>
    <row r="27" spans="1:10" ht="42.75" customHeight="1">
      <c r="A27" s="18" t="s">
        <v>1222</v>
      </c>
      <c r="B27" s="75"/>
      <c r="C27" s="75"/>
      <c r="D27" s="76"/>
      <c r="E27" s="33"/>
      <c r="F27" s="60"/>
      <c r="G27" s="20"/>
      <c r="H27" s="20"/>
      <c r="I27" s="20"/>
      <c r="J27" s="20"/>
    </row>
    <row r="28" spans="1:10" ht="45" customHeight="1">
      <c r="A28" s="23" t="s">
        <v>1223</v>
      </c>
      <c r="B28" s="24" t="s">
        <v>1224</v>
      </c>
      <c r="C28" s="77">
        <v>10</v>
      </c>
      <c r="D28" s="77">
        <v>2.22</v>
      </c>
      <c r="E28" s="33" t="s">
        <v>1225</v>
      </c>
      <c r="F28" s="298" t="s">
        <v>1226</v>
      </c>
      <c r="G28" s="30" t="s">
        <v>1227</v>
      </c>
      <c r="H28" s="33" t="s">
        <v>1228</v>
      </c>
      <c r="I28" s="33"/>
      <c r="J28" s="30" t="s">
        <v>1229</v>
      </c>
    </row>
    <row r="29" spans="1:10" ht="45" customHeight="1">
      <c r="A29" s="73" t="s">
        <v>1230</v>
      </c>
      <c r="B29" s="78" t="s">
        <v>1231</v>
      </c>
      <c r="C29" s="79"/>
      <c r="D29" s="80"/>
      <c r="E29" s="68"/>
      <c r="F29" s="38"/>
      <c r="G29" s="81"/>
      <c r="H29" s="68"/>
      <c r="I29" s="68"/>
      <c r="J29" s="81" t="s">
        <v>1232</v>
      </c>
    </row>
    <row r="30" spans="1:10" ht="46.5" customHeight="1">
      <c r="A30" s="82" t="s">
        <v>1233</v>
      </c>
      <c r="B30" s="52" t="s">
        <v>1234</v>
      </c>
      <c r="C30" s="555">
        <v>17</v>
      </c>
      <c r="D30" s="555">
        <v>2</v>
      </c>
      <c r="E30" s="44" t="s">
        <v>1235</v>
      </c>
      <c r="F30" s="45"/>
      <c r="G30" s="55" t="s">
        <v>1236</v>
      </c>
      <c r="H30" s="44"/>
      <c r="I30" s="44"/>
      <c r="J30" s="81" t="s">
        <v>1237</v>
      </c>
    </row>
    <row r="31" spans="1:10" ht="65.25" customHeight="1">
      <c r="A31" s="18" t="s">
        <v>1238</v>
      </c>
      <c r="B31" s="84"/>
      <c r="C31" s="547"/>
      <c r="D31" s="53"/>
      <c r="E31" s="33"/>
      <c r="F31" s="60"/>
      <c r="G31" s="85"/>
      <c r="H31" s="20"/>
      <c r="I31" s="20"/>
      <c r="J31" s="22"/>
    </row>
    <row r="32" spans="1:10" ht="83.25" customHeight="1">
      <c r="A32" s="1507" t="s">
        <v>1239</v>
      </c>
      <c r="B32" s="86" t="s">
        <v>1240</v>
      </c>
      <c r="C32" s="548" t="s">
        <v>363</v>
      </c>
      <c r="D32" s="87"/>
      <c r="E32" s="33"/>
      <c r="F32" s="32"/>
      <c r="G32" s="30"/>
      <c r="H32" s="33"/>
      <c r="I32" s="33"/>
      <c r="J32" s="71"/>
    </row>
    <row r="33" spans="1:10" ht="60.75" customHeight="1">
      <c r="A33" s="1507"/>
      <c r="B33" s="88" t="s">
        <v>1241</v>
      </c>
      <c r="C33" s="549"/>
      <c r="D33" s="89"/>
      <c r="E33" s="33"/>
      <c r="F33" s="32"/>
      <c r="G33" s="30"/>
      <c r="H33" s="33"/>
      <c r="I33" s="33"/>
      <c r="J33" s="71"/>
    </row>
    <row r="34" spans="1:10" ht="48" customHeight="1">
      <c r="A34" s="1508" t="s">
        <v>1242</v>
      </c>
      <c r="B34" s="24" t="s">
        <v>1243</v>
      </c>
      <c r="C34" s="349"/>
      <c r="D34" s="62"/>
      <c r="E34" s="33"/>
      <c r="F34" s="32"/>
      <c r="G34" s="30"/>
      <c r="H34" s="33"/>
      <c r="I34" s="33"/>
      <c r="J34" s="71"/>
    </row>
    <row r="35" spans="1:10" ht="63.75" customHeight="1">
      <c r="A35" s="1509"/>
      <c r="B35" s="35" t="s">
        <v>1244</v>
      </c>
      <c r="C35" s="550"/>
      <c r="D35" s="87"/>
      <c r="E35" s="33"/>
      <c r="F35" s="38"/>
      <c r="G35" s="81"/>
      <c r="H35" s="68"/>
      <c r="I35" s="68"/>
      <c r="J35" s="40"/>
    </row>
    <row r="36" spans="1:10" ht="81" customHeight="1">
      <c r="A36" s="92" t="s">
        <v>1245</v>
      </c>
      <c r="B36" s="93" t="s">
        <v>1246</v>
      </c>
      <c r="C36" s="45" t="s">
        <v>1247</v>
      </c>
      <c r="D36" s="544">
        <v>3.56</v>
      </c>
      <c r="E36" s="94" t="s">
        <v>1248</v>
      </c>
      <c r="F36" s="45" t="s">
        <v>1249</v>
      </c>
      <c r="G36" s="55"/>
      <c r="H36" s="44"/>
      <c r="I36" s="44"/>
      <c r="J36" s="55" t="s">
        <v>1193</v>
      </c>
    </row>
    <row r="37" spans="1:10" ht="48.75" customHeight="1">
      <c r="A37" s="1501" t="s">
        <v>1250</v>
      </c>
      <c r="B37" s="1510"/>
      <c r="C37" s="551"/>
      <c r="D37" s="556"/>
      <c r="E37" s="96"/>
      <c r="F37" s="97"/>
      <c r="G37" s="98"/>
      <c r="H37" s="99"/>
      <c r="I37" s="99"/>
      <c r="J37" s="100"/>
    </row>
    <row r="38" spans="1:10" ht="108" customHeight="1">
      <c r="A38" s="18" t="s">
        <v>1251</v>
      </c>
      <c r="B38" s="84"/>
      <c r="C38" s="552"/>
      <c r="D38" s="53"/>
      <c r="E38" s="33"/>
      <c r="F38" s="32"/>
      <c r="G38" s="85"/>
      <c r="H38" s="20"/>
      <c r="I38" s="20"/>
      <c r="J38" s="22"/>
    </row>
    <row r="39" spans="1:10" ht="83.25" customHeight="1">
      <c r="A39" s="1499" t="s">
        <v>1252</v>
      </c>
      <c r="B39" s="24" t="s">
        <v>1253</v>
      </c>
      <c r="C39" s="553" t="s">
        <v>363</v>
      </c>
      <c r="D39" s="102"/>
      <c r="E39" s="33"/>
      <c r="F39" s="32"/>
      <c r="G39" s="30"/>
      <c r="H39" s="33"/>
      <c r="I39" s="33"/>
      <c r="J39" s="71"/>
    </row>
    <row r="40" spans="1:10" ht="107.25" customHeight="1">
      <c r="A40" s="1499"/>
      <c r="B40" s="86" t="s">
        <v>1254</v>
      </c>
      <c r="C40" s="554"/>
      <c r="D40" s="102"/>
      <c r="E40" s="33"/>
      <c r="F40" s="32"/>
      <c r="G40" s="30"/>
      <c r="H40" s="33"/>
      <c r="I40" s="33"/>
      <c r="J40" s="71"/>
    </row>
    <row r="41" spans="1:10" ht="101.25" customHeight="1">
      <c r="A41" s="1499"/>
      <c r="B41" s="24" t="s">
        <v>1255</v>
      </c>
      <c r="C41" s="101"/>
      <c r="D41" s="545"/>
      <c r="E41" s="33"/>
      <c r="F41" s="32"/>
      <c r="G41" s="30"/>
      <c r="H41" s="33"/>
      <c r="I41" s="33"/>
      <c r="J41" s="71"/>
    </row>
    <row r="42" spans="1:10" ht="115.5" customHeight="1">
      <c r="A42" s="1499" t="s">
        <v>1256</v>
      </c>
      <c r="B42" s="24" t="s">
        <v>1257</v>
      </c>
      <c r="C42" s="24"/>
      <c r="D42" s="62"/>
      <c r="E42" s="33"/>
      <c r="F42" s="32"/>
      <c r="G42" s="30"/>
      <c r="H42" s="33"/>
      <c r="I42" s="33"/>
      <c r="J42" s="71"/>
    </row>
    <row r="43" spans="1:10" ht="105.75" customHeight="1">
      <c r="A43" s="1499"/>
      <c r="B43" s="86" t="s">
        <v>1258</v>
      </c>
      <c r="C43" s="510" t="s">
        <v>363</v>
      </c>
      <c r="D43" s="87"/>
      <c r="E43" s="33"/>
      <c r="F43" s="32"/>
      <c r="G43" s="30"/>
      <c r="H43" s="33"/>
      <c r="I43" s="33"/>
      <c r="J43" s="71"/>
    </row>
    <row r="44" spans="1:10" ht="102.75" customHeight="1">
      <c r="A44" s="1500"/>
      <c r="B44" s="78" t="s">
        <v>1259</v>
      </c>
      <c r="C44" s="24"/>
      <c r="D44" s="62"/>
      <c r="E44" s="33"/>
      <c r="F44" s="38"/>
      <c r="G44" s="81"/>
      <c r="H44" s="68"/>
      <c r="I44" s="68"/>
      <c r="J44" s="40"/>
    </row>
    <row r="45" spans="1:10" ht="45" customHeight="1">
      <c r="A45" s="47" t="s">
        <v>1260</v>
      </c>
      <c r="B45" s="105" t="s">
        <v>1172</v>
      </c>
      <c r="C45" s="52"/>
      <c r="D45" s="83"/>
      <c r="E45" s="44"/>
      <c r="F45" s="45"/>
      <c r="G45" s="55"/>
      <c r="H45" s="44"/>
      <c r="I45" s="44"/>
      <c r="J45" s="46"/>
    </row>
    <row r="46" spans="1:10" ht="78.75" customHeight="1">
      <c r="A46" s="92" t="s">
        <v>1261</v>
      </c>
      <c r="B46" s="52" t="s">
        <v>1262</v>
      </c>
      <c r="C46" s="52"/>
      <c r="D46" s="83"/>
      <c r="E46" s="44"/>
      <c r="F46" s="45"/>
      <c r="G46" s="55" t="s">
        <v>1263</v>
      </c>
      <c r="H46" s="44"/>
      <c r="I46" s="44"/>
      <c r="J46" s="46"/>
    </row>
    <row r="47" spans="1:10" ht="162" customHeight="1">
      <c r="A47" s="51" t="s">
        <v>1264</v>
      </c>
      <c r="B47" s="24" t="s">
        <v>1265</v>
      </c>
      <c r="C47" s="93"/>
      <c r="D47" s="546"/>
      <c r="E47" s="44"/>
      <c r="F47" s="45"/>
      <c r="G47" s="55"/>
      <c r="H47" s="44"/>
      <c r="I47" s="44"/>
      <c r="J47" s="46"/>
    </row>
    <row r="48" spans="1:10" ht="100.5" customHeight="1">
      <c r="A48" s="51" t="s">
        <v>1266</v>
      </c>
      <c r="B48" s="84"/>
      <c r="C48" s="562" t="s">
        <v>1267</v>
      </c>
      <c r="D48" s="107"/>
      <c r="E48" s="33"/>
      <c r="F48" s="60"/>
      <c r="G48" s="85"/>
      <c r="H48" s="20"/>
      <c r="I48" s="20"/>
      <c r="J48" s="22"/>
    </row>
    <row r="49" spans="1:10" ht="111" customHeight="1">
      <c r="A49" s="108" t="s">
        <v>1268</v>
      </c>
      <c r="B49" s="109" t="s">
        <v>1269</v>
      </c>
      <c r="C49" s="563" t="s">
        <v>463</v>
      </c>
      <c r="D49" s="110"/>
      <c r="E49" s="27"/>
      <c r="F49" s="32"/>
      <c r="G49" s="30"/>
      <c r="H49" s="33"/>
      <c r="I49" s="33"/>
      <c r="J49" s="71"/>
    </row>
    <row r="50" spans="1:10" ht="168" customHeight="1">
      <c r="A50" s="111" t="s">
        <v>1270</v>
      </c>
      <c r="B50" s="112" t="s">
        <v>1271</v>
      </c>
      <c r="C50" s="113"/>
      <c r="D50" s="113"/>
      <c r="E50" s="33"/>
      <c r="F50" s="32"/>
      <c r="G50" s="30"/>
      <c r="H50" s="33"/>
      <c r="I50" s="33"/>
      <c r="J50" s="71"/>
    </row>
    <row r="51" spans="1:10" ht="97.5" customHeight="1">
      <c r="A51" s="23" t="s">
        <v>1272</v>
      </c>
      <c r="B51" s="114" t="s">
        <v>1273</v>
      </c>
      <c r="C51" s="115"/>
      <c r="D51" s="115"/>
      <c r="E51" s="33"/>
      <c r="F51" s="32"/>
      <c r="G51" s="30"/>
      <c r="H51" s="33"/>
      <c r="I51" s="33"/>
      <c r="J51" s="71"/>
    </row>
    <row r="52" spans="1:10" ht="140.25" customHeight="1">
      <c r="A52" s="34" t="s">
        <v>1274</v>
      </c>
      <c r="B52" s="116" t="s">
        <v>1275</v>
      </c>
      <c r="C52" s="117"/>
      <c r="D52" s="117"/>
      <c r="E52" s="33"/>
      <c r="F52" s="32"/>
      <c r="G52" s="81"/>
      <c r="H52" s="68"/>
      <c r="I52" s="68"/>
      <c r="J52" s="40"/>
    </row>
    <row r="53" spans="1:10" ht="69.75" customHeight="1">
      <c r="A53" s="118" t="s">
        <v>1276</v>
      </c>
      <c r="B53" s="43" t="s">
        <v>1277</v>
      </c>
      <c r="C53" s="93"/>
      <c r="D53" s="93"/>
      <c r="E53" s="44"/>
      <c r="F53" s="45"/>
      <c r="G53" s="55"/>
      <c r="H53" s="44"/>
      <c r="I53" s="44"/>
      <c r="J53" s="46"/>
    </row>
    <row r="54" spans="1:11" ht="60" customHeight="1">
      <c r="A54" s="18" t="s">
        <v>1278</v>
      </c>
      <c r="B54" s="120"/>
      <c r="C54" s="121"/>
      <c r="D54" s="540"/>
      <c r="E54" s="33"/>
      <c r="F54" s="32"/>
      <c r="G54" s="85"/>
      <c r="H54" s="20"/>
      <c r="I54" s="122" t="s">
        <v>1279</v>
      </c>
      <c r="J54" s="123"/>
      <c r="K54" s="13"/>
    </row>
    <row r="55" spans="1:10" ht="56.25" customHeight="1">
      <c r="A55" s="23" t="s">
        <v>1280</v>
      </c>
      <c r="B55" s="25" t="s">
        <v>1172</v>
      </c>
      <c r="C55" s="25"/>
      <c r="D55" s="25"/>
      <c r="E55" s="124" t="s">
        <v>1281</v>
      </c>
      <c r="F55" s="32" t="s">
        <v>1282</v>
      </c>
      <c r="G55" s="30"/>
      <c r="H55" s="124" t="s">
        <v>1283</v>
      </c>
      <c r="I55" s="33"/>
      <c r="J55" s="71"/>
    </row>
    <row r="56" spans="1:10" ht="90.75" customHeight="1">
      <c r="A56" s="23" t="s">
        <v>1284</v>
      </c>
      <c r="B56" s="43" t="s">
        <v>1285</v>
      </c>
      <c r="C56" s="43" t="s">
        <v>445</v>
      </c>
      <c r="D56" s="125"/>
      <c r="E56" s="126" t="s">
        <v>1220</v>
      </c>
      <c r="F56" s="32"/>
      <c r="G56" s="81"/>
      <c r="H56" s="68"/>
      <c r="I56" s="68"/>
      <c r="J56" s="40"/>
    </row>
    <row r="57" spans="1:10" ht="120" customHeight="1">
      <c r="A57" s="127" t="s">
        <v>1286</v>
      </c>
      <c r="B57" s="128" t="s">
        <v>1287</v>
      </c>
      <c r="C57" s="558" t="s">
        <v>1220</v>
      </c>
      <c r="D57" s="129"/>
      <c r="E57" s="567" t="s">
        <v>1288</v>
      </c>
      <c r="F57" s="60"/>
      <c r="G57" s="85"/>
      <c r="H57" s="20"/>
      <c r="I57" s="20"/>
      <c r="J57" s="22"/>
    </row>
    <row r="58" spans="1:10" ht="80.25" customHeight="1">
      <c r="A58" s="18"/>
      <c r="B58" s="130" t="s">
        <v>1289</v>
      </c>
      <c r="C58" s="129"/>
      <c r="D58" s="129"/>
      <c r="E58" s="27"/>
      <c r="F58" s="32"/>
      <c r="G58" s="30"/>
      <c r="H58" s="33"/>
      <c r="I58" s="33"/>
      <c r="J58" s="71"/>
    </row>
    <row r="59" spans="1:10" ht="105" customHeight="1">
      <c r="A59" s="132"/>
      <c r="B59" s="133" t="s">
        <v>1290</v>
      </c>
      <c r="C59" s="134"/>
      <c r="D59" s="134"/>
      <c r="E59" s="33"/>
      <c r="F59" s="38"/>
      <c r="G59" s="81"/>
      <c r="H59" s="68"/>
      <c r="I59" s="68"/>
      <c r="J59" s="40"/>
    </row>
    <row r="60" spans="1:10" ht="129.75" customHeight="1">
      <c r="A60" s="127" t="s">
        <v>1291</v>
      </c>
      <c r="B60" s="128" t="s">
        <v>1292</v>
      </c>
      <c r="C60" s="559" t="s">
        <v>462</v>
      </c>
      <c r="D60" s="135"/>
      <c r="E60" s="122"/>
      <c r="F60" s="60"/>
      <c r="G60" s="85"/>
      <c r="H60" s="20"/>
      <c r="I60" s="20"/>
      <c r="J60" s="22"/>
    </row>
    <row r="61" spans="1:10" ht="102" customHeight="1">
      <c r="A61" s="18"/>
      <c r="B61" s="130" t="s">
        <v>1293</v>
      </c>
      <c r="C61" s="131"/>
      <c r="D61" s="131"/>
      <c r="E61" s="27"/>
      <c r="F61" s="32"/>
      <c r="G61" s="30"/>
      <c r="H61" s="33"/>
      <c r="I61" s="33"/>
      <c r="J61" s="71"/>
    </row>
    <row r="62" spans="1:10" ht="109.5" customHeight="1">
      <c r="A62" s="18"/>
      <c r="B62" s="133" t="s">
        <v>1294</v>
      </c>
      <c r="C62" s="134"/>
      <c r="D62" s="134"/>
      <c r="E62" s="33"/>
      <c r="F62" s="38"/>
      <c r="G62" s="81"/>
      <c r="H62" s="68"/>
      <c r="I62" s="68"/>
      <c r="J62" s="40"/>
    </row>
    <row r="63" spans="1:10" ht="69.75" customHeight="1">
      <c r="A63" s="92" t="s">
        <v>1295</v>
      </c>
      <c r="B63" s="52" t="s">
        <v>1296</v>
      </c>
      <c r="C63" s="52" t="s">
        <v>1296</v>
      </c>
      <c r="D63" s="52">
        <v>0</v>
      </c>
      <c r="E63" s="44"/>
      <c r="F63" s="45" t="s">
        <v>1297</v>
      </c>
      <c r="G63" s="55" t="s">
        <v>1298</v>
      </c>
      <c r="H63" s="44"/>
      <c r="I63" s="44"/>
      <c r="J63" s="136">
        <v>0.1</v>
      </c>
    </row>
    <row r="64" spans="1:10" ht="47.25" customHeight="1">
      <c r="A64" s="1501" t="s">
        <v>1299</v>
      </c>
      <c r="B64" s="1502"/>
      <c r="C64" s="137"/>
      <c r="D64" s="137"/>
      <c r="E64" s="96"/>
      <c r="F64" s="138"/>
      <c r="G64" s="98"/>
      <c r="H64" s="99"/>
      <c r="I64" s="99"/>
      <c r="J64" s="100"/>
    </row>
    <row r="65" spans="1:10" ht="57.75" customHeight="1">
      <c r="A65" s="82" t="s">
        <v>1300</v>
      </c>
      <c r="B65" s="139" t="s">
        <v>1301</v>
      </c>
      <c r="C65" s="139" t="s">
        <v>1301</v>
      </c>
      <c r="D65" s="151">
        <v>0</v>
      </c>
      <c r="E65" s="141" t="s">
        <v>1301</v>
      </c>
      <c r="F65" s="94"/>
      <c r="G65" s="55" t="s">
        <v>1302</v>
      </c>
      <c r="H65" s="44"/>
      <c r="I65" s="44" t="s">
        <v>1303</v>
      </c>
      <c r="J65" s="136">
        <v>0.02</v>
      </c>
    </row>
    <row r="66" spans="1:10" ht="54" customHeight="1">
      <c r="A66" s="82" t="s">
        <v>1304</v>
      </c>
      <c r="B66" s="142" t="s">
        <v>1305</v>
      </c>
      <c r="C66" s="142" t="s">
        <v>1305</v>
      </c>
      <c r="D66" s="142">
        <v>0</v>
      </c>
      <c r="E66" s="143" t="s">
        <v>1301</v>
      </c>
      <c r="F66" s="45"/>
      <c r="G66" s="55"/>
      <c r="H66" s="44"/>
      <c r="I66" s="44"/>
      <c r="J66" s="46"/>
    </row>
    <row r="67" spans="1:10" ht="55.5" customHeight="1">
      <c r="A67" s="18" t="s">
        <v>1306</v>
      </c>
      <c r="B67" s="139" t="s">
        <v>1305</v>
      </c>
      <c r="C67" s="142" t="s">
        <v>1305</v>
      </c>
      <c r="D67" s="142">
        <v>0</v>
      </c>
      <c r="E67" s="143" t="s">
        <v>1305</v>
      </c>
      <c r="F67" s="45"/>
      <c r="G67" s="144"/>
      <c r="H67" s="44"/>
      <c r="I67" s="44"/>
      <c r="J67" s="46"/>
    </row>
    <row r="68" spans="1:10" ht="60" customHeight="1">
      <c r="A68" s="57" t="s">
        <v>1307</v>
      </c>
      <c r="B68" s="139" t="s">
        <v>1308</v>
      </c>
      <c r="C68" s="142" t="s">
        <v>1305</v>
      </c>
      <c r="D68" s="538">
        <v>0</v>
      </c>
      <c r="E68" s="44"/>
      <c r="F68" s="94" t="s">
        <v>1309</v>
      </c>
      <c r="G68" s="55"/>
      <c r="H68" s="122" t="s">
        <v>1310</v>
      </c>
      <c r="I68" s="50"/>
      <c r="J68" s="46"/>
    </row>
    <row r="69" spans="1:10" ht="64.5" customHeight="1">
      <c r="A69" s="51" t="s">
        <v>1311</v>
      </c>
      <c r="B69" s="139" t="s">
        <v>1308</v>
      </c>
      <c r="C69" s="142" t="s">
        <v>1305</v>
      </c>
      <c r="D69" s="103">
        <v>0</v>
      </c>
      <c r="E69" s="33"/>
      <c r="F69" s="94" t="s">
        <v>1312</v>
      </c>
      <c r="G69" s="55"/>
      <c r="H69" s="44"/>
      <c r="I69" s="44"/>
      <c r="J69" s="46"/>
    </row>
    <row r="70" spans="1:10" ht="66" customHeight="1">
      <c r="A70" s="51" t="s">
        <v>1313</v>
      </c>
      <c r="B70" s="139" t="s">
        <v>1314</v>
      </c>
      <c r="C70" s="145" t="s">
        <v>1314</v>
      </c>
      <c r="D70" s="145">
        <v>0</v>
      </c>
      <c r="E70" s="146" t="s">
        <v>1315</v>
      </c>
      <c r="F70" s="147" t="s">
        <v>1316</v>
      </c>
      <c r="G70" s="55"/>
      <c r="H70" s="44"/>
      <c r="I70" s="44"/>
      <c r="J70" s="46"/>
    </row>
    <row r="71" spans="1:10" ht="38.25" customHeight="1">
      <c r="A71" s="51" t="s">
        <v>1317</v>
      </c>
      <c r="B71" s="148"/>
      <c r="C71" s="149"/>
      <c r="D71" s="149"/>
      <c r="E71" s="33"/>
      <c r="F71" s="60"/>
      <c r="H71" s="122" t="s">
        <v>1319</v>
      </c>
      <c r="I71" s="122" t="s">
        <v>1320</v>
      </c>
      <c r="J71" s="22"/>
    </row>
    <row r="72" spans="1:10" ht="58.5" customHeight="1">
      <c r="A72" s="23" t="s">
        <v>1321</v>
      </c>
      <c r="B72" s="103" t="s">
        <v>1322</v>
      </c>
      <c r="C72" s="103" t="s">
        <v>1322</v>
      </c>
      <c r="D72" s="103">
        <v>0</v>
      </c>
      <c r="E72" s="150" t="s">
        <v>1322</v>
      </c>
      <c r="F72" s="147" t="s">
        <v>1323</v>
      </c>
      <c r="G72" s="30"/>
      <c r="H72" s="33"/>
      <c r="I72" s="33"/>
      <c r="J72" s="71"/>
    </row>
    <row r="73" spans="1:10" ht="61.5" customHeight="1">
      <c r="A73" s="23" t="s">
        <v>1324</v>
      </c>
      <c r="B73" s="103" t="s">
        <v>1301</v>
      </c>
      <c r="C73" s="103" t="s">
        <v>1301</v>
      </c>
      <c r="D73" s="103">
        <v>0</v>
      </c>
      <c r="E73" s="150" t="s">
        <v>1322</v>
      </c>
      <c r="F73" s="32"/>
      <c r="G73" s="30"/>
      <c r="H73" s="33"/>
      <c r="I73" s="33"/>
      <c r="J73" s="71"/>
    </row>
    <row r="74" spans="1:11" ht="63" customHeight="1">
      <c r="A74" s="23" t="s">
        <v>1325</v>
      </c>
      <c r="B74" s="103" t="s">
        <v>1301</v>
      </c>
      <c r="C74" s="103" t="s">
        <v>1301</v>
      </c>
      <c r="D74" s="103">
        <v>0</v>
      </c>
      <c r="E74" s="150" t="s">
        <v>1301</v>
      </c>
      <c r="F74" s="32"/>
      <c r="G74" s="30"/>
      <c r="H74" s="33"/>
      <c r="I74" s="33"/>
      <c r="J74" s="71"/>
      <c r="K74" s="1" t="s">
        <v>1326</v>
      </c>
    </row>
    <row r="75" spans="1:10" ht="60.75" customHeight="1">
      <c r="A75" s="23" t="s">
        <v>1327</v>
      </c>
      <c r="B75" s="103" t="s">
        <v>1301</v>
      </c>
      <c r="C75" s="103" t="s">
        <v>1301</v>
      </c>
      <c r="D75" s="103">
        <v>0</v>
      </c>
      <c r="E75" s="33"/>
      <c r="F75" s="32"/>
      <c r="G75" s="30"/>
      <c r="H75" s="33"/>
      <c r="I75" s="33"/>
      <c r="J75" s="71"/>
    </row>
    <row r="76" spans="1:10" ht="14.25" customHeight="1" hidden="1">
      <c r="A76" s="108"/>
      <c r="B76" s="151"/>
      <c r="C76" s="104"/>
      <c r="D76" s="104"/>
      <c r="E76" s="33"/>
      <c r="F76" s="32"/>
      <c r="G76" s="30"/>
      <c r="H76" s="33"/>
      <c r="I76" s="33"/>
      <c r="J76" s="71"/>
    </row>
    <row r="77" spans="1:10" ht="15" customHeight="1" hidden="1">
      <c r="A77" s="108"/>
      <c r="B77" s="152"/>
      <c r="C77" s="153"/>
      <c r="D77" s="153"/>
      <c r="E77" s="33"/>
      <c r="F77" s="32"/>
      <c r="G77" s="30"/>
      <c r="H77" s="33"/>
      <c r="I77" s="33"/>
      <c r="J77" s="71"/>
    </row>
    <row r="78" spans="1:10" ht="18.75" customHeight="1" hidden="1">
      <c r="A78" s="108"/>
      <c r="B78" s="151"/>
      <c r="C78" s="104"/>
      <c r="D78" s="104"/>
      <c r="E78" s="33"/>
      <c r="F78" s="32"/>
      <c r="G78" s="30"/>
      <c r="H78" s="33"/>
      <c r="I78" s="33"/>
      <c r="J78" s="71"/>
    </row>
    <row r="79" spans="1:10" ht="18.75" customHeight="1" hidden="1">
      <c r="A79" s="108"/>
      <c r="B79" s="151"/>
      <c r="C79" s="104"/>
      <c r="D79" s="104"/>
      <c r="E79" s="33"/>
      <c r="F79" s="32"/>
      <c r="G79" s="30"/>
      <c r="H79" s="33"/>
      <c r="I79" s="33"/>
      <c r="J79" s="71"/>
    </row>
    <row r="80" spans="1:10" ht="49.5" customHeight="1" hidden="1">
      <c r="A80" s="108"/>
      <c r="B80" s="151"/>
      <c r="C80" s="104"/>
      <c r="D80" s="104"/>
      <c r="E80" s="33"/>
      <c r="F80" s="32"/>
      <c r="G80" s="30"/>
      <c r="H80" s="33"/>
      <c r="I80" s="33"/>
      <c r="J80" s="71"/>
    </row>
    <row r="81" spans="1:10" ht="21.75" customHeight="1" hidden="1">
      <c r="A81" s="108"/>
      <c r="B81" s="151"/>
      <c r="C81" s="104"/>
      <c r="D81" s="104"/>
      <c r="E81" s="33"/>
      <c r="F81" s="32"/>
      <c r="G81" s="30"/>
      <c r="H81" s="33"/>
      <c r="I81" s="33"/>
      <c r="J81" s="71"/>
    </row>
    <row r="82" spans="1:10" ht="21.75" customHeight="1" hidden="1">
      <c r="A82" s="108"/>
      <c r="B82" s="151"/>
      <c r="C82" s="104"/>
      <c r="D82" s="104"/>
      <c r="E82" s="33"/>
      <c r="F82" s="32"/>
      <c r="G82" s="30"/>
      <c r="H82" s="33"/>
      <c r="I82" s="33"/>
      <c r="J82" s="71"/>
    </row>
    <row r="83" spans="1:10" ht="16.5" customHeight="1" hidden="1">
      <c r="A83" s="108"/>
      <c r="B83" s="151"/>
      <c r="C83" s="104"/>
      <c r="D83" s="104"/>
      <c r="E83" s="33"/>
      <c r="F83" s="32"/>
      <c r="G83" s="30"/>
      <c r="H83" s="33"/>
      <c r="I83" s="33"/>
      <c r="J83" s="71"/>
    </row>
    <row r="84" spans="1:10" ht="18.75" customHeight="1" hidden="1">
      <c r="A84" s="108"/>
      <c r="B84" s="151"/>
      <c r="C84" s="104"/>
      <c r="D84" s="104"/>
      <c r="E84" s="33"/>
      <c r="F84" s="32"/>
      <c r="G84" s="30"/>
      <c r="H84" s="33"/>
      <c r="I84" s="33"/>
      <c r="J84" s="71"/>
    </row>
    <row r="85" spans="1:10" ht="19.5" customHeight="1" hidden="1">
      <c r="A85" s="108"/>
      <c r="B85" s="151"/>
      <c r="C85" s="104"/>
      <c r="D85" s="104"/>
      <c r="E85" s="33"/>
      <c r="F85" s="32"/>
      <c r="G85" s="30"/>
      <c r="H85" s="33"/>
      <c r="I85" s="33"/>
      <c r="J85" s="71"/>
    </row>
    <row r="86" spans="1:10" ht="20.25" customHeight="1" hidden="1">
      <c r="A86" s="23" t="s">
        <v>1328</v>
      </c>
      <c r="B86" s="103" t="s">
        <v>1301</v>
      </c>
      <c r="C86" s="25"/>
      <c r="D86" s="25"/>
      <c r="E86" s="33"/>
      <c r="F86" s="32"/>
      <c r="G86" s="30"/>
      <c r="H86" s="33"/>
      <c r="I86" s="33"/>
      <c r="J86" s="71"/>
    </row>
    <row r="87" spans="1:10" ht="17.25" customHeight="1" hidden="1">
      <c r="A87" s="23" t="s">
        <v>1329</v>
      </c>
      <c r="B87" s="103" t="s">
        <v>1301</v>
      </c>
      <c r="C87" s="25"/>
      <c r="D87" s="25"/>
      <c r="E87" s="33"/>
      <c r="F87" s="32"/>
      <c r="G87" s="30"/>
      <c r="H87" s="33"/>
      <c r="I87" s="33"/>
      <c r="J87" s="71"/>
    </row>
    <row r="88" spans="1:10" ht="20.25" customHeight="1" hidden="1">
      <c r="A88" s="23" t="s">
        <v>1330</v>
      </c>
      <c r="B88" s="103" t="s">
        <v>1301</v>
      </c>
      <c r="C88" s="25"/>
      <c r="D88" s="25"/>
      <c r="E88" s="33"/>
      <c r="F88" s="32"/>
      <c r="G88" s="30"/>
      <c r="H88" s="33"/>
      <c r="I88" s="33"/>
      <c r="J88" s="71"/>
    </row>
    <row r="89" spans="1:10" ht="63" customHeight="1">
      <c r="A89" s="23" t="s">
        <v>1331</v>
      </c>
      <c r="B89" s="103" t="s">
        <v>1301</v>
      </c>
      <c r="C89" s="103" t="s">
        <v>1301</v>
      </c>
      <c r="D89" s="103">
        <v>0</v>
      </c>
      <c r="E89" s="33"/>
      <c r="F89" s="32"/>
      <c r="G89" s="85" t="s">
        <v>1318</v>
      </c>
      <c r="H89" s="33"/>
      <c r="I89" s="33"/>
      <c r="J89" s="30" t="s">
        <v>1332</v>
      </c>
    </row>
    <row r="90" spans="1:10" ht="61.5" customHeight="1">
      <c r="A90" s="73" t="s">
        <v>1333</v>
      </c>
      <c r="B90" s="154" t="s">
        <v>1301</v>
      </c>
      <c r="C90" s="103" t="s">
        <v>1301</v>
      </c>
      <c r="D90" s="103">
        <v>0</v>
      </c>
      <c r="E90" s="33"/>
      <c r="F90" s="38"/>
      <c r="G90" s="81"/>
      <c r="H90" s="68"/>
      <c r="I90" s="68"/>
      <c r="J90" s="40"/>
    </row>
    <row r="91" spans="1:10" ht="77.25" customHeight="1">
      <c r="A91" s="155" t="s">
        <v>1334</v>
      </c>
      <c r="B91" s="87" t="s">
        <v>1335</v>
      </c>
      <c r="C91" s="513" t="s">
        <v>1336</v>
      </c>
      <c r="D91" s="513">
        <v>2.25</v>
      </c>
      <c r="E91" s="55" t="s">
        <v>1337</v>
      </c>
      <c r="F91" s="45"/>
      <c r="G91" s="55" t="s">
        <v>1338</v>
      </c>
      <c r="H91" s="122" t="s">
        <v>1339</v>
      </c>
      <c r="I91" s="122" t="s">
        <v>1340</v>
      </c>
      <c r="J91" s="156">
        <v>0.0015</v>
      </c>
    </row>
    <row r="92" spans="1:10" ht="45.75" customHeight="1">
      <c r="A92" s="51" t="s">
        <v>1341</v>
      </c>
      <c r="B92" s="121"/>
      <c r="C92" s="121"/>
      <c r="D92" s="560"/>
      <c r="E92" s="21"/>
      <c r="F92" s="60"/>
      <c r="G92" s="85"/>
      <c r="H92" s="20"/>
      <c r="I92" s="20"/>
      <c r="J92" s="22"/>
    </row>
    <row r="93" spans="1:10" ht="103.5" customHeight="1">
      <c r="A93" s="90" t="s">
        <v>1342</v>
      </c>
      <c r="B93" s="157" t="s">
        <v>1343</v>
      </c>
      <c r="C93" s="158" t="s">
        <v>368</v>
      </c>
      <c r="D93" s="158">
        <v>0</v>
      </c>
      <c r="E93" s="159"/>
      <c r="F93" s="32"/>
      <c r="G93" s="30"/>
      <c r="H93" s="33"/>
      <c r="I93" s="33"/>
      <c r="J93" s="71"/>
    </row>
    <row r="94" spans="1:10" ht="100.5" customHeight="1">
      <c r="A94" s="90" t="s">
        <v>1344</v>
      </c>
      <c r="B94" s="157" t="s">
        <v>1345</v>
      </c>
      <c r="C94" s="158" t="s">
        <v>369</v>
      </c>
      <c r="D94" s="158">
        <v>0</v>
      </c>
      <c r="E94" s="33"/>
      <c r="F94" s="32"/>
      <c r="G94" s="30"/>
      <c r="H94" s="33"/>
      <c r="I94" s="33"/>
      <c r="J94" s="71"/>
    </row>
    <row r="95" spans="1:10" ht="86.25" customHeight="1">
      <c r="A95" s="91" t="s">
        <v>1346</v>
      </c>
      <c r="B95" s="160" t="s">
        <v>464</v>
      </c>
      <c r="C95" s="514" t="s">
        <v>370</v>
      </c>
      <c r="D95" s="514">
        <v>0</v>
      </c>
      <c r="E95" s="68"/>
      <c r="F95" s="38"/>
      <c r="G95" s="81"/>
      <c r="H95" s="68"/>
      <c r="I95" s="68"/>
      <c r="J95" s="40"/>
    </row>
    <row r="96" spans="1:10" ht="47.25" customHeight="1">
      <c r="A96" s="1503" t="s">
        <v>1347</v>
      </c>
      <c r="B96" s="1504"/>
      <c r="C96" s="161"/>
      <c r="D96" s="161"/>
      <c r="E96" s="97" t="s">
        <v>1348</v>
      </c>
      <c r="F96" s="97" t="s">
        <v>1348</v>
      </c>
      <c r="G96" s="98"/>
      <c r="H96" s="99" t="s">
        <v>1349</v>
      </c>
      <c r="I96" s="99" t="s">
        <v>1349</v>
      </c>
      <c r="J96" s="99" t="s">
        <v>1349</v>
      </c>
    </row>
    <row r="97" spans="1:10" ht="23.25" customHeight="1">
      <c r="A97" s="162" t="s">
        <v>1350</v>
      </c>
      <c r="B97" s="1505" t="s">
        <v>1351</v>
      </c>
      <c r="C97" s="1505" t="s">
        <v>446</v>
      </c>
      <c r="D97" s="104"/>
      <c r="E97" s="33"/>
      <c r="F97" s="32"/>
      <c r="G97" s="85"/>
      <c r="H97" s="163"/>
      <c r="I97" s="20"/>
      <c r="J97" s="22"/>
    </row>
    <row r="98" spans="1:10" ht="44.25" customHeight="1">
      <c r="A98" s="164" t="s">
        <v>1352</v>
      </c>
      <c r="B98" s="1506"/>
      <c r="C98" s="1506"/>
      <c r="D98" s="36">
        <v>0.13</v>
      </c>
      <c r="E98" s="68"/>
      <c r="F98" s="38" t="s">
        <v>1353</v>
      </c>
      <c r="G98" s="81"/>
      <c r="H98" s="68" t="s">
        <v>1225</v>
      </c>
      <c r="I98" s="33" t="s">
        <v>1353</v>
      </c>
      <c r="J98" s="40"/>
    </row>
    <row r="99" spans="1:10" ht="25.5" customHeight="1">
      <c r="A99" s="57" t="s">
        <v>1354</v>
      </c>
      <c r="B99" s="1513" t="s">
        <v>1355</v>
      </c>
      <c r="C99" s="1513" t="s">
        <v>447</v>
      </c>
      <c r="D99" s="166"/>
      <c r="E99" s="20"/>
      <c r="F99" s="60"/>
      <c r="G99" s="85"/>
      <c r="H99" s="20"/>
      <c r="I99" s="20"/>
      <c r="J99" s="22"/>
    </row>
    <row r="100" spans="1:10" ht="32.25" customHeight="1">
      <c r="A100" s="167" t="s">
        <v>1356</v>
      </c>
      <c r="B100" s="1514"/>
      <c r="C100" s="1514"/>
      <c r="D100" s="535">
        <v>0.13</v>
      </c>
      <c r="E100" s="126" t="s">
        <v>1357</v>
      </c>
      <c r="F100" s="38" t="s">
        <v>1358</v>
      </c>
      <c r="G100" s="81"/>
      <c r="H100" s="68"/>
      <c r="I100" s="68"/>
      <c r="J100" s="40"/>
    </row>
    <row r="101" spans="1:10" ht="30" customHeight="1">
      <c r="A101" s="168" t="s">
        <v>1359</v>
      </c>
      <c r="B101" s="1505" t="s">
        <v>1360</v>
      </c>
      <c r="C101" s="1513" t="s">
        <v>448</v>
      </c>
      <c r="D101" s="166"/>
      <c r="E101" s="20" t="s">
        <v>1361</v>
      </c>
      <c r="F101" s="60"/>
      <c r="G101" s="85"/>
      <c r="H101" s="20"/>
      <c r="I101" s="20"/>
      <c r="J101" s="22"/>
    </row>
    <row r="102" spans="1:10" ht="29.25" customHeight="1">
      <c r="A102" s="167" t="s">
        <v>1362</v>
      </c>
      <c r="B102" s="1506"/>
      <c r="C102" s="1514"/>
      <c r="D102" s="535">
        <v>0.13</v>
      </c>
      <c r="E102" s="68"/>
      <c r="F102" s="38" t="s">
        <v>1226</v>
      </c>
      <c r="G102" s="81"/>
      <c r="H102" s="68" t="s">
        <v>1363</v>
      </c>
      <c r="I102" s="68" t="s">
        <v>1364</v>
      </c>
      <c r="J102" s="68" t="s">
        <v>1365</v>
      </c>
    </row>
    <row r="103" spans="1:10" s="171" customFormat="1" ht="21.75" customHeight="1">
      <c r="A103" s="57" t="s">
        <v>1366</v>
      </c>
      <c r="B103" s="1505" t="s">
        <v>1367</v>
      </c>
      <c r="C103" s="1505" t="s">
        <v>449</v>
      </c>
      <c r="D103" s="140"/>
      <c r="E103" s="169"/>
      <c r="F103" s="60"/>
      <c r="G103" s="85"/>
      <c r="H103" s="169"/>
      <c r="I103" s="169"/>
      <c r="J103" s="170"/>
    </row>
    <row r="104" spans="1:10" s="171" customFormat="1" ht="27.75" customHeight="1">
      <c r="A104" s="167" t="s">
        <v>1369</v>
      </c>
      <c r="B104" s="1506"/>
      <c r="C104" s="1506"/>
      <c r="D104" s="36">
        <v>0.13</v>
      </c>
      <c r="E104" s="172" t="s">
        <v>1370</v>
      </c>
      <c r="F104" s="38" t="s">
        <v>1249</v>
      </c>
      <c r="G104" s="81"/>
      <c r="H104" s="172"/>
      <c r="I104" s="172"/>
      <c r="J104" s="68" t="s">
        <v>1371</v>
      </c>
    </row>
    <row r="105" spans="1:10" ht="28.5" customHeight="1">
      <c r="A105" s="57" t="s">
        <v>1372</v>
      </c>
      <c r="B105" s="1505" t="s">
        <v>1368</v>
      </c>
      <c r="C105" s="1505" t="s">
        <v>450</v>
      </c>
      <c r="D105" s="36"/>
      <c r="E105" s="20"/>
      <c r="F105" s="60"/>
      <c r="G105" s="85"/>
      <c r="H105" s="20" t="s">
        <v>1364</v>
      </c>
      <c r="I105" s="20"/>
      <c r="J105" s="22"/>
    </row>
    <row r="106" spans="1:10" ht="25.5" customHeight="1">
      <c r="A106" s="167" t="s">
        <v>1373</v>
      </c>
      <c r="B106" s="1506"/>
      <c r="C106" s="1506"/>
      <c r="D106" s="36">
        <v>0.13</v>
      </c>
      <c r="E106" s="68" t="s">
        <v>1374</v>
      </c>
      <c r="F106" s="38" t="s">
        <v>1375</v>
      </c>
      <c r="G106" s="81"/>
      <c r="H106" s="68"/>
      <c r="I106" s="68" t="s">
        <v>1235</v>
      </c>
      <c r="J106" s="68" t="s">
        <v>1376</v>
      </c>
    </row>
    <row r="107" spans="1:10" ht="39.75" customHeight="1">
      <c r="A107" s="1501" t="s">
        <v>1377</v>
      </c>
      <c r="B107" s="1510"/>
      <c r="C107" s="95"/>
      <c r="D107" s="95"/>
      <c r="E107" s="44"/>
      <c r="F107" s="173"/>
      <c r="G107" s="174"/>
      <c r="H107" s="99"/>
      <c r="I107" s="99"/>
      <c r="J107" s="100"/>
    </row>
    <row r="108" spans="1:10" ht="110.25" customHeight="1">
      <c r="A108" s="175" t="s">
        <v>1378</v>
      </c>
      <c r="B108" s="176" t="s">
        <v>1379</v>
      </c>
      <c r="C108" s="176" t="s">
        <v>1379</v>
      </c>
      <c r="D108" s="176"/>
      <c r="E108" s="44"/>
      <c r="F108" s="45"/>
      <c r="G108" s="55"/>
      <c r="H108" s="44"/>
      <c r="I108" s="44"/>
      <c r="J108" s="46"/>
    </row>
    <row r="109" spans="1:10" ht="37.5" customHeight="1">
      <c r="A109" s="1522" t="s">
        <v>1380</v>
      </c>
      <c r="B109" s="1523"/>
      <c r="C109" s="177"/>
      <c r="D109" s="177"/>
      <c r="E109" s="96"/>
      <c r="F109" s="97"/>
      <c r="G109" s="178"/>
      <c r="H109" s="99"/>
      <c r="I109" s="99"/>
      <c r="J109" s="100"/>
    </row>
    <row r="110" spans="1:10" ht="59.25" customHeight="1">
      <c r="A110" s="51" t="s">
        <v>1381</v>
      </c>
      <c r="B110" s="165" t="s">
        <v>1382</v>
      </c>
      <c r="C110" s="557" t="s">
        <v>1383</v>
      </c>
      <c r="D110" s="557"/>
      <c r="E110" s="63" t="s">
        <v>1384</v>
      </c>
      <c r="F110" s="32"/>
      <c r="G110" s="179"/>
      <c r="H110" s="163" t="s">
        <v>1385</v>
      </c>
      <c r="I110" s="122" t="s">
        <v>1386</v>
      </c>
      <c r="J110" s="122" t="s">
        <v>1387</v>
      </c>
    </row>
    <row r="111" spans="1:10" ht="159" customHeight="1">
      <c r="A111" s="180"/>
      <c r="B111" s="181" t="s">
        <v>1388</v>
      </c>
      <c r="C111" s="181"/>
      <c r="D111" s="181"/>
      <c r="E111" s="63" t="s">
        <v>1389</v>
      </c>
      <c r="F111" s="38"/>
      <c r="G111" s="38"/>
      <c r="H111" s="39"/>
      <c r="I111" s="39"/>
      <c r="J111" s="182"/>
    </row>
    <row r="112" spans="1:10" ht="123.75" customHeight="1">
      <c r="A112" s="183" t="s">
        <v>1390</v>
      </c>
      <c r="B112" s="78" t="s">
        <v>1391</v>
      </c>
      <c r="C112" s="513" t="s">
        <v>1383</v>
      </c>
      <c r="D112" s="513" t="s">
        <v>864</v>
      </c>
      <c r="E112" s="50" t="s">
        <v>1392</v>
      </c>
      <c r="F112" s="45"/>
      <c r="G112" s="45" t="s">
        <v>1393</v>
      </c>
      <c r="H112" s="50"/>
      <c r="I112" s="50"/>
      <c r="J112" s="56"/>
    </row>
    <row r="113" spans="1:10" ht="68.25" customHeight="1">
      <c r="A113" s="184" t="s">
        <v>1394</v>
      </c>
      <c r="B113" s="538" t="s">
        <v>1395</v>
      </c>
      <c r="C113" s="185"/>
      <c r="D113" s="185"/>
      <c r="E113" s="44"/>
      <c r="F113" s="45"/>
      <c r="G113" s="55"/>
      <c r="H113" s="44"/>
      <c r="I113" s="55" t="s">
        <v>1396</v>
      </c>
      <c r="J113" s="46"/>
    </row>
    <row r="114" spans="1:10" ht="36.75" customHeight="1">
      <c r="A114" s="1522" t="s">
        <v>1397</v>
      </c>
      <c r="B114" s="1523"/>
      <c r="C114" s="186"/>
      <c r="D114" s="186"/>
      <c r="E114" s="20"/>
      <c r="F114" s="45"/>
      <c r="G114" s="55"/>
      <c r="H114" s="44"/>
      <c r="I114" s="44"/>
      <c r="J114" s="46"/>
    </row>
    <row r="115" spans="1:12" ht="87.75" customHeight="1">
      <c r="A115" s="51" t="s">
        <v>1398</v>
      </c>
      <c r="B115" s="165" t="s">
        <v>1399</v>
      </c>
      <c r="C115" s="140" t="s">
        <v>459</v>
      </c>
      <c r="D115" s="561"/>
      <c r="E115" s="140" t="s">
        <v>1400</v>
      </c>
      <c r="F115" s="33" t="s">
        <v>1401</v>
      </c>
      <c r="G115" s="85" t="s">
        <v>1402</v>
      </c>
      <c r="H115" s="187">
        <v>0.01</v>
      </c>
      <c r="I115" s="122" t="s">
        <v>1403</v>
      </c>
      <c r="J115" s="188">
        <v>0.025</v>
      </c>
      <c r="K115" s="13"/>
      <c r="L115" s="13"/>
    </row>
    <row r="116" spans="1:13" ht="142.5" customHeight="1">
      <c r="A116" s="189"/>
      <c r="B116" s="181" t="s">
        <v>1388</v>
      </c>
      <c r="C116" s="190"/>
      <c r="D116" s="190"/>
      <c r="E116" s="39"/>
      <c r="F116" s="38"/>
      <c r="G116" s="38"/>
      <c r="H116" s="39"/>
      <c r="I116" s="39"/>
      <c r="J116" s="182"/>
      <c r="K116" s="13"/>
      <c r="L116" s="13"/>
      <c r="M116" s="13"/>
    </row>
    <row r="117" spans="1:10" ht="66" customHeight="1">
      <c r="A117" s="183" t="s">
        <v>1404</v>
      </c>
      <c r="B117" s="78" t="s">
        <v>1405</v>
      </c>
      <c r="C117" s="78" t="s">
        <v>1405</v>
      </c>
      <c r="D117" s="78">
        <v>0</v>
      </c>
      <c r="E117" s="44" t="s">
        <v>1338</v>
      </c>
      <c r="F117" s="45"/>
      <c r="G117" s="45" t="s">
        <v>1406</v>
      </c>
      <c r="H117" s="44"/>
      <c r="I117" s="44"/>
      <c r="J117" s="46"/>
    </row>
    <row r="118" spans="1:13" ht="104.25" customHeight="1">
      <c r="A118" s="183" t="s">
        <v>1407</v>
      </c>
      <c r="B118" s="78" t="s">
        <v>1408</v>
      </c>
      <c r="C118" s="78" t="s">
        <v>1408</v>
      </c>
      <c r="D118" s="78">
        <v>0</v>
      </c>
      <c r="E118" s="44"/>
      <c r="F118" s="45"/>
      <c r="G118" s="55"/>
      <c r="H118" s="44"/>
      <c r="I118" s="44"/>
      <c r="J118" s="191" t="s">
        <v>1409</v>
      </c>
      <c r="K118" s="13"/>
      <c r="L118" s="13"/>
      <c r="M118" s="13"/>
    </row>
    <row r="119" spans="1:10" ht="62.25" customHeight="1">
      <c r="A119" s="192" t="s">
        <v>1410</v>
      </c>
      <c r="B119" s="93" t="s">
        <v>1411</v>
      </c>
      <c r="C119" s="93" t="s">
        <v>1411</v>
      </c>
      <c r="D119" s="93">
        <v>0</v>
      </c>
      <c r="E119" s="44" t="s">
        <v>1338</v>
      </c>
      <c r="F119" s="45"/>
      <c r="G119" s="193"/>
      <c r="H119" s="44"/>
      <c r="I119" s="44"/>
      <c r="J119" s="46"/>
    </row>
    <row r="120" spans="1:10" ht="39" customHeight="1">
      <c r="A120" s="1503" t="s">
        <v>1412</v>
      </c>
      <c r="B120" s="1504"/>
      <c r="C120" s="161"/>
      <c r="D120" s="161"/>
      <c r="E120" s="44"/>
      <c r="F120" s="45"/>
      <c r="G120" s="193"/>
      <c r="H120" s="44"/>
      <c r="I120" s="44"/>
      <c r="J120" s="46"/>
    </row>
    <row r="121" spans="1:10" ht="106.5" customHeight="1">
      <c r="A121" s="194" t="s">
        <v>1413</v>
      </c>
      <c r="B121" s="195" t="s">
        <v>1414</v>
      </c>
      <c r="C121" s="195" t="s">
        <v>1414</v>
      </c>
      <c r="D121" s="195"/>
      <c r="E121" s="54" t="s">
        <v>1303</v>
      </c>
      <c r="F121" s="45"/>
      <c r="G121" s="45" t="s">
        <v>1415</v>
      </c>
      <c r="H121" s="54" t="s">
        <v>1303</v>
      </c>
      <c r="I121" s="54" t="s">
        <v>1283</v>
      </c>
      <c r="J121" s="55" t="s">
        <v>1303</v>
      </c>
    </row>
    <row r="122" spans="1:10" ht="107.25" customHeight="1">
      <c r="A122" s="194" t="s">
        <v>1416</v>
      </c>
      <c r="B122" s="195" t="s">
        <v>1417</v>
      </c>
      <c r="C122" s="195" t="s">
        <v>1417</v>
      </c>
      <c r="D122" s="195"/>
      <c r="E122" s="44"/>
      <c r="F122" s="45" t="s">
        <v>1418</v>
      </c>
      <c r="G122" s="45" t="s">
        <v>1418</v>
      </c>
      <c r="H122" s="55" t="s">
        <v>1303</v>
      </c>
      <c r="I122" s="54" t="s">
        <v>1283</v>
      </c>
      <c r="J122" s="46"/>
    </row>
    <row r="123" spans="1:10" ht="275.25" customHeight="1">
      <c r="A123" s="196" t="s">
        <v>1419</v>
      </c>
      <c r="B123" s="197" t="s">
        <v>1420</v>
      </c>
      <c r="C123" s="25"/>
      <c r="D123" s="25"/>
      <c r="E123" s="33"/>
      <c r="F123" s="45"/>
      <c r="G123" s="193"/>
      <c r="H123" s="54" t="s">
        <v>1303</v>
      </c>
      <c r="I123" s="44"/>
      <c r="J123" s="46"/>
    </row>
    <row r="124" spans="1:10" ht="41.25" customHeight="1">
      <c r="A124" s="1524" t="s">
        <v>1421</v>
      </c>
      <c r="B124" s="1525"/>
      <c r="C124" s="198"/>
      <c r="D124" s="198"/>
      <c r="E124" s="44"/>
      <c r="F124" s="45"/>
      <c r="G124" s="193"/>
      <c r="H124" s="44"/>
      <c r="I124" s="44"/>
      <c r="J124" s="46"/>
    </row>
    <row r="125" spans="1:10" ht="150" customHeight="1">
      <c r="A125" s="51" t="s">
        <v>1422</v>
      </c>
      <c r="B125" s="106"/>
      <c r="C125" s="106"/>
      <c r="D125" s="106"/>
      <c r="E125" s="20"/>
      <c r="F125" s="60"/>
      <c r="G125" s="200"/>
      <c r="H125" s="20"/>
      <c r="I125" s="20"/>
      <c r="J125" s="22"/>
    </row>
    <row r="126" spans="1:10" ht="67.5" customHeight="1">
      <c r="A126" s="201" t="s">
        <v>1423</v>
      </c>
      <c r="B126" s="212"/>
      <c r="C126" s="202"/>
      <c r="D126" s="202"/>
      <c r="E126" s="27"/>
      <c r="F126" s="32"/>
      <c r="G126" s="203"/>
      <c r="H126" s="33"/>
      <c r="I126" s="33"/>
      <c r="J126" s="71"/>
    </row>
    <row r="127" spans="1:10" ht="36" customHeight="1">
      <c r="A127" s="23" t="s">
        <v>1424</v>
      </c>
      <c r="B127" s="24" t="s">
        <v>1425</v>
      </c>
      <c r="C127" s="86" t="s">
        <v>451</v>
      </c>
      <c r="D127" s="86" t="s">
        <v>460</v>
      </c>
      <c r="E127" s="33"/>
      <c r="F127" s="32"/>
      <c r="G127" s="203" t="s">
        <v>1426</v>
      </c>
      <c r="H127" s="33" t="s">
        <v>1283</v>
      </c>
      <c r="I127" s="33" t="s">
        <v>1283</v>
      </c>
      <c r="J127" s="71"/>
    </row>
    <row r="128" spans="1:10" ht="36.75" customHeight="1">
      <c r="A128" s="23" t="s">
        <v>1427</v>
      </c>
      <c r="B128" s="78" t="s">
        <v>1428</v>
      </c>
      <c r="C128" s="86" t="s">
        <v>451</v>
      </c>
      <c r="D128" s="86">
        <v>-5.34</v>
      </c>
      <c r="E128" s="68"/>
      <c r="F128" s="38"/>
      <c r="G128" s="205"/>
      <c r="H128" s="68"/>
      <c r="I128" s="68"/>
      <c r="J128" s="40"/>
    </row>
    <row r="129" spans="1:10" ht="14.25" customHeight="1">
      <c r="A129" s="206" t="s">
        <v>1429</v>
      </c>
      <c r="B129" s="208"/>
      <c r="C129" s="208"/>
      <c r="D129" s="208"/>
      <c r="E129" s="20"/>
      <c r="F129" s="60"/>
      <c r="G129" s="200"/>
      <c r="H129" s="20"/>
      <c r="I129" s="20"/>
      <c r="J129" s="22"/>
    </row>
    <row r="130" spans="1:10" ht="57" customHeight="1">
      <c r="A130" s="108" t="s">
        <v>1424</v>
      </c>
      <c r="B130" s="86" t="s">
        <v>1430</v>
      </c>
      <c r="C130" s="209" t="s">
        <v>452</v>
      </c>
      <c r="D130" s="209" t="s">
        <v>461</v>
      </c>
      <c r="E130" s="33"/>
      <c r="F130" s="27" t="s">
        <v>1431</v>
      </c>
      <c r="G130" s="203"/>
      <c r="H130" s="33"/>
      <c r="I130" s="33"/>
      <c r="J130" s="71"/>
    </row>
    <row r="131" spans="1:10" ht="44.25" customHeight="1">
      <c r="A131" s="111"/>
      <c r="B131" s="210" t="s">
        <v>1432</v>
      </c>
      <c r="C131" s="210" t="s">
        <v>1432</v>
      </c>
      <c r="D131" s="210"/>
      <c r="E131" s="33"/>
      <c r="F131" s="32"/>
      <c r="G131" s="203"/>
      <c r="H131" s="33"/>
      <c r="I131" s="33"/>
      <c r="J131" s="71"/>
    </row>
    <row r="132" spans="1:10" ht="49.5" customHeight="1">
      <c r="A132" s="211"/>
      <c r="B132" s="212" t="s">
        <v>1433</v>
      </c>
      <c r="C132" s="212" t="s">
        <v>1433</v>
      </c>
      <c r="D132" s="212"/>
      <c r="E132" s="33"/>
      <c r="F132" s="32"/>
      <c r="G132" s="203"/>
      <c r="H132" s="33"/>
      <c r="I132" s="33"/>
      <c r="J132" s="71"/>
    </row>
    <row r="133" spans="1:10" ht="43.5" customHeight="1">
      <c r="A133" s="211"/>
      <c r="B133" s="212" t="s">
        <v>1434</v>
      </c>
      <c r="C133" s="212" t="s">
        <v>1434</v>
      </c>
      <c r="D133" s="212"/>
      <c r="E133" s="33"/>
      <c r="F133" s="32"/>
      <c r="G133" s="203"/>
      <c r="H133" s="33"/>
      <c r="I133" s="33"/>
      <c r="J133" s="71"/>
    </row>
    <row r="134" spans="1:10" ht="30" customHeight="1">
      <c r="A134" s="111"/>
      <c r="B134" s="24" t="s">
        <v>1435</v>
      </c>
      <c r="C134" s="24" t="s">
        <v>453</v>
      </c>
      <c r="D134" s="24">
        <v>1.2</v>
      </c>
      <c r="E134" s="33"/>
      <c r="F134" s="32"/>
      <c r="G134" s="203"/>
      <c r="H134" s="33"/>
      <c r="I134" s="33"/>
      <c r="J134" s="71"/>
    </row>
    <row r="135" spans="1:10" ht="44.25" customHeight="1">
      <c r="A135" s="23" t="s">
        <v>1427</v>
      </c>
      <c r="B135" s="24" t="s">
        <v>1436</v>
      </c>
      <c r="C135" s="209" t="s">
        <v>452</v>
      </c>
      <c r="D135" s="209"/>
      <c r="E135" s="27" t="s">
        <v>1437</v>
      </c>
      <c r="F135" s="32"/>
      <c r="G135" s="213"/>
      <c r="H135" s="33"/>
      <c r="I135" s="33"/>
      <c r="J135" s="71"/>
    </row>
    <row r="136" spans="1:10" ht="37.5" customHeight="1">
      <c r="A136" s="211"/>
      <c r="B136" s="216" t="s">
        <v>1432</v>
      </c>
      <c r="C136" s="210" t="s">
        <v>1432</v>
      </c>
      <c r="D136" s="210"/>
      <c r="E136" s="33"/>
      <c r="F136" s="32"/>
      <c r="G136" s="203"/>
      <c r="H136" s="33"/>
      <c r="I136" s="33"/>
      <c r="J136" s="71"/>
    </row>
    <row r="137" spans="1:10" ht="48" customHeight="1">
      <c r="A137" s="211"/>
      <c r="B137" s="212" t="s">
        <v>1433</v>
      </c>
      <c r="C137" s="212" t="s">
        <v>1433</v>
      </c>
      <c r="D137" s="212"/>
      <c r="E137" s="33"/>
      <c r="F137" s="32"/>
      <c r="G137" s="203"/>
      <c r="H137" s="33"/>
      <c r="I137" s="33"/>
      <c r="J137" s="71"/>
    </row>
    <row r="138" spans="1:10" ht="45" customHeight="1">
      <c r="A138" s="211"/>
      <c r="B138" s="212" t="s">
        <v>1434</v>
      </c>
      <c r="C138" s="212" t="s">
        <v>1434</v>
      </c>
      <c r="D138" s="212"/>
      <c r="E138" s="33"/>
      <c r="F138" s="32"/>
      <c r="G138" s="203"/>
      <c r="H138" s="33"/>
      <c r="I138" s="33"/>
      <c r="J138" s="71"/>
    </row>
    <row r="139" spans="1:10" ht="23.25" customHeight="1">
      <c r="A139" s="217"/>
      <c r="B139" s="78" t="s">
        <v>1435</v>
      </c>
      <c r="C139" s="78" t="s">
        <v>454</v>
      </c>
      <c r="D139" s="78">
        <v>1.2</v>
      </c>
      <c r="E139" s="68"/>
      <c r="F139" s="38"/>
      <c r="G139" s="205"/>
      <c r="H139" s="68"/>
      <c r="I139" s="68"/>
      <c r="J139" s="40"/>
    </row>
    <row r="140" spans="1:10" ht="103.5" customHeight="1">
      <c r="A140" s="218" t="s">
        <v>1438</v>
      </c>
      <c r="B140" s="219"/>
      <c r="C140" s="219"/>
      <c r="D140" s="219"/>
      <c r="E140" s="20"/>
      <c r="F140" s="60"/>
      <c r="G140" s="200"/>
      <c r="H140" s="20"/>
      <c r="I140" s="20"/>
      <c r="J140" s="22"/>
    </row>
    <row r="141" spans="1:10" ht="22.5" customHeight="1">
      <c r="A141" s="1526" t="s">
        <v>1423</v>
      </c>
      <c r="B141" s="220"/>
      <c r="C141" s="220"/>
      <c r="D141" s="220"/>
      <c r="E141" s="33"/>
      <c r="F141" s="32"/>
      <c r="G141" s="203"/>
      <c r="H141" s="33"/>
      <c r="I141" s="33"/>
      <c r="J141" s="71"/>
    </row>
    <row r="142" spans="1:10" ht="28.5" customHeight="1">
      <c r="A142" s="1526"/>
      <c r="B142" s="220"/>
      <c r="C142" s="220"/>
      <c r="D142" s="220"/>
      <c r="E142" s="33"/>
      <c r="F142" s="32"/>
      <c r="G142" s="203"/>
      <c r="H142" s="33"/>
      <c r="I142" s="33"/>
      <c r="J142" s="71"/>
    </row>
    <row r="143" spans="1:10" ht="43.5" customHeight="1">
      <c r="A143" s="23" t="s">
        <v>1424</v>
      </c>
      <c r="B143" s="221" t="s">
        <v>1439</v>
      </c>
      <c r="C143" s="24" t="s">
        <v>451</v>
      </c>
      <c r="D143" s="24">
        <v>-6.72</v>
      </c>
      <c r="E143" s="33"/>
      <c r="F143" s="32"/>
      <c r="G143" s="213" t="s">
        <v>1440</v>
      </c>
      <c r="H143" s="27"/>
      <c r="I143" s="33"/>
      <c r="J143" s="71"/>
    </row>
    <row r="144" spans="1:10" ht="33.75" customHeight="1">
      <c r="A144" s="73" t="s">
        <v>1427</v>
      </c>
      <c r="B144" s="222" t="s">
        <v>1441</v>
      </c>
      <c r="C144" s="78" t="s">
        <v>451</v>
      </c>
      <c r="D144" s="78">
        <v>-15.06</v>
      </c>
      <c r="E144" s="68"/>
      <c r="F144" s="38"/>
      <c r="G144" s="205"/>
      <c r="H144" s="68"/>
      <c r="I144" s="68"/>
      <c r="J144" s="40"/>
    </row>
    <row r="145" spans="1:10" ht="25.5" customHeight="1">
      <c r="A145" s="223" t="s">
        <v>1429</v>
      </c>
      <c r="B145" s="224"/>
      <c r="C145" s="224"/>
      <c r="D145" s="224"/>
      <c r="E145" s="33"/>
      <c r="F145" s="60"/>
      <c r="G145" s="200"/>
      <c r="H145" s="20"/>
      <c r="I145" s="20"/>
      <c r="J145" s="22"/>
    </row>
    <row r="146" spans="1:10" ht="27.75" customHeight="1">
      <c r="A146" s="108" t="s">
        <v>1424</v>
      </c>
      <c r="B146" s="86" t="s">
        <v>1442</v>
      </c>
      <c r="C146" s="225" t="s">
        <v>455</v>
      </c>
      <c r="D146" s="225">
        <v>28.14</v>
      </c>
      <c r="E146" s="33"/>
      <c r="F146" s="32"/>
      <c r="G146" s="203"/>
      <c r="H146" s="33"/>
      <c r="I146" s="33"/>
      <c r="J146" s="71"/>
    </row>
    <row r="147" spans="1:10" ht="33.75" customHeight="1">
      <c r="A147" s="132"/>
      <c r="B147" s="214" t="s">
        <v>1444</v>
      </c>
      <c r="C147" s="214" t="s">
        <v>1444</v>
      </c>
      <c r="D147" s="214"/>
      <c r="E147" s="33"/>
      <c r="F147" s="32"/>
      <c r="G147" s="203"/>
      <c r="H147" s="33"/>
      <c r="I147" s="33"/>
      <c r="J147" s="71"/>
    </row>
    <row r="148" spans="1:10" ht="159.75" customHeight="1">
      <c r="A148" s="132"/>
      <c r="B148" s="212" t="s">
        <v>1445</v>
      </c>
      <c r="C148" s="212" t="s">
        <v>456</v>
      </c>
      <c r="D148" s="564">
        <v>1.2</v>
      </c>
      <c r="E148" s="33"/>
      <c r="F148" s="32"/>
      <c r="G148" s="203"/>
      <c r="H148" s="33"/>
      <c r="I148" s="33"/>
      <c r="J148" s="71"/>
    </row>
    <row r="149" spans="1:12" ht="125.25" customHeight="1">
      <c r="A149" s="226"/>
      <c r="B149" s="204" t="s">
        <v>1446</v>
      </c>
      <c r="C149" s="204" t="s">
        <v>457</v>
      </c>
      <c r="D149" s="209">
        <v>1.8</v>
      </c>
      <c r="E149" s="33"/>
      <c r="F149" s="32"/>
      <c r="G149" s="32"/>
      <c r="H149" s="27"/>
      <c r="I149" s="27"/>
      <c r="J149" s="227"/>
      <c r="K149" s="13"/>
      <c r="L149" s="13"/>
    </row>
    <row r="150" spans="1:10" ht="34.5" customHeight="1">
      <c r="A150" s="23" t="s">
        <v>1447</v>
      </c>
      <c r="B150" s="24" t="s">
        <v>1448</v>
      </c>
      <c r="C150" s="24"/>
      <c r="D150" s="24"/>
      <c r="E150" s="33"/>
      <c r="F150" s="32"/>
      <c r="G150" s="203"/>
      <c r="H150" s="33"/>
      <c r="I150" s="33"/>
      <c r="J150" s="71"/>
    </row>
    <row r="151" spans="1:10" ht="49.5" customHeight="1">
      <c r="A151" s="132"/>
      <c r="B151" s="216" t="s">
        <v>1444</v>
      </c>
      <c r="C151" s="216"/>
      <c r="D151" s="216"/>
      <c r="E151" s="33"/>
      <c r="F151" s="32"/>
      <c r="G151" s="203"/>
      <c r="H151" s="33"/>
      <c r="I151" s="33"/>
      <c r="J151" s="71"/>
    </row>
    <row r="152" spans="1:10" ht="163.5" customHeight="1">
      <c r="A152" s="132"/>
      <c r="B152" s="212" t="s">
        <v>1445</v>
      </c>
      <c r="C152" s="212"/>
      <c r="D152" s="212"/>
      <c r="E152" s="33"/>
      <c r="F152" s="32"/>
      <c r="G152" s="203"/>
      <c r="H152" s="33"/>
      <c r="I152" s="33"/>
      <c r="J152" s="71"/>
    </row>
    <row r="153" spans="1:10" ht="159" customHeight="1">
      <c r="A153" s="228"/>
      <c r="B153" s="229" t="s">
        <v>1446</v>
      </c>
      <c r="C153" s="229"/>
      <c r="D153" s="229"/>
      <c r="E153" s="68"/>
      <c r="F153" s="38"/>
      <c r="G153" s="205"/>
      <c r="H153" s="68"/>
      <c r="I153" s="68"/>
      <c r="J153" s="40"/>
    </row>
    <row r="154" spans="1:10" ht="42.75" customHeight="1">
      <c r="A154" s="1511" t="s">
        <v>1449</v>
      </c>
      <c r="B154" s="1512"/>
      <c r="C154" s="230"/>
      <c r="D154" s="230"/>
      <c r="E154" s="231"/>
      <c r="F154" s="138"/>
      <c r="G154" s="232"/>
      <c r="H154" s="99"/>
      <c r="I154" s="99"/>
      <c r="J154" s="100"/>
    </row>
    <row r="155" spans="1:10" ht="34.5" customHeight="1">
      <c r="A155" s="1520" t="s">
        <v>1450</v>
      </c>
      <c r="B155" s="1521"/>
      <c r="C155" s="233"/>
      <c r="D155" s="233"/>
      <c r="E155" s="231"/>
      <c r="F155" s="138"/>
      <c r="G155" s="232"/>
      <c r="H155" s="99"/>
      <c r="I155" s="99"/>
      <c r="J155" s="100"/>
    </row>
    <row r="156" spans="1:10" ht="40.5" customHeight="1">
      <c r="A156" s="1527" t="s">
        <v>1451</v>
      </c>
      <c r="B156" s="1528"/>
      <c r="C156" s="234"/>
      <c r="D156" s="234"/>
      <c r="E156" s="231"/>
      <c r="F156" s="138"/>
      <c r="G156" s="232"/>
      <c r="H156" s="99"/>
      <c r="I156" s="99"/>
      <c r="J156" s="100"/>
    </row>
    <row r="157" spans="1:10" ht="24.75" customHeight="1">
      <c r="A157" s="1529" t="s">
        <v>1452</v>
      </c>
      <c r="B157" s="1530"/>
      <c r="C157" s="235"/>
      <c r="D157" s="235"/>
      <c r="E157" s="236"/>
      <c r="F157" s="138"/>
      <c r="G157" s="232"/>
      <c r="H157" s="99"/>
      <c r="I157" s="99"/>
      <c r="J157" s="100"/>
    </row>
    <row r="158" spans="1:10" ht="38.25" customHeight="1">
      <c r="A158" s="192" t="s">
        <v>1453</v>
      </c>
      <c r="B158" s="237" t="s">
        <v>1172</v>
      </c>
      <c r="C158" s="237" t="s">
        <v>1172</v>
      </c>
      <c r="D158" s="67"/>
      <c r="E158" s="68"/>
      <c r="F158" s="45"/>
      <c r="G158" s="238" t="s">
        <v>1172</v>
      </c>
      <c r="H158" s="55" t="s">
        <v>1303</v>
      </c>
      <c r="I158" s="44"/>
      <c r="J158" s="46"/>
    </row>
    <row r="159" spans="1:10" ht="37.5" customHeight="1">
      <c r="A159" s="51" t="s">
        <v>1454</v>
      </c>
      <c r="B159" s="104"/>
      <c r="C159" s="104"/>
      <c r="D159" s="104"/>
      <c r="E159" s="20"/>
      <c r="F159" s="69"/>
      <c r="G159" s="85"/>
      <c r="H159" s="20"/>
      <c r="I159" s="20"/>
      <c r="J159" s="22"/>
    </row>
    <row r="160" spans="1:10" ht="25.5" customHeight="1">
      <c r="A160" s="23" t="s">
        <v>1455</v>
      </c>
      <c r="B160" s="25" t="s">
        <v>1172</v>
      </c>
      <c r="C160" s="25"/>
      <c r="D160" s="25"/>
      <c r="E160" s="33"/>
      <c r="F160" s="70"/>
      <c r="G160" s="30"/>
      <c r="H160" s="33"/>
      <c r="I160" s="33"/>
      <c r="J160" s="71"/>
    </row>
    <row r="161" spans="1:10" ht="22.5" customHeight="1">
      <c r="A161" s="23" t="s">
        <v>1456</v>
      </c>
      <c r="B161" s="25" t="s">
        <v>1172</v>
      </c>
      <c r="C161" s="25"/>
      <c r="D161" s="25"/>
      <c r="E161" s="33"/>
      <c r="F161" s="25" t="s">
        <v>1172</v>
      </c>
      <c r="G161" s="24" t="s">
        <v>1172</v>
      </c>
      <c r="H161" s="33"/>
      <c r="I161" s="33"/>
      <c r="J161" s="71"/>
    </row>
    <row r="162" spans="1:10" ht="24" customHeight="1">
      <c r="A162" s="23" t="s">
        <v>1457</v>
      </c>
      <c r="B162" s="25"/>
      <c r="C162" s="25"/>
      <c r="D162" s="25"/>
      <c r="E162" s="33"/>
      <c r="F162" s="25"/>
      <c r="G162" s="30" t="s">
        <v>1458</v>
      </c>
      <c r="H162" s="33"/>
      <c r="I162" s="33"/>
      <c r="J162" s="71"/>
    </row>
    <row r="163" spans="1:10" ht="24" customHeight="1">
      <c r="A163" s="23" t="s">
        <v>1459</v>
      </c>
      <c r="B163" s="25"/>
      <c r="C163" s="25"/>
      <c r="D163" s="25"/>
      <c r="E163" s="68"/>
      <c r="F163" s="25"/>
      <c r="G163" s="30" t="s">
        <v>1458</v>
      </c>
      <c r="H163" s="68"/>
      <c r="I163" s="68"/>
      <c r="J163" s="40"/>
    </row>
    <row r="164" spans="1:10" ht="63.75" customHeight="1">
      <c r="A164" s="239" t="s">
        <v>1460</v>
      </c>
      <c r="B164" s="241"/>
      <c r="C164" s="242"/>
      <c r="D164" s="241"/>
      <c r="E164" s="20"/>
      <c r="F164" s="60"/>
      <c r="G164" s="200"/>
      <c r="H164" s="20"/>
      <c r="I164" s="20"/>
      <c r="J164" s="22"/>
    </row>
    <row r="165" spans="1:10" ht="29.25" customHeight="1">
      <c r="A165" s="243" t="s">
        <v>1461</v>
      </c>
      <c r="B165" s="244"/>
      <c r="C165" s="244"/>
      <c r="D165" s="244"/>
      <c r="E165" s="33"/>
      <c r="F165" s="32"/>
      <c r="G165" s="203"/>
      <c r="H165" s="33"/>
      <c r="I165" s="33"/>
      <c r="J165" s="71"/>
    </row>
    <row r="166" spans="1:10" ht="26.25" customHeight="1">
      <c r="A166" s="23" t="s">
        <v>1455</v>
      </c>
      <c r="B166" s="24" t="s">
        <v>1364</v>
      </c>
      <c r="C166" s="24" t="s">
        <v>1364</v>
      </c>
      <c r="D166" s="24">
        <v>0</v>
      </c>
      <c r="E166" s="33"/>
      <c r="F166" s="32"/>
      <c r="G166" s="203"/>
      <c r="H166" s="33"/>
      <c r="I166" s="33"/>
      <c r="J166" s="71"/>
    </row>
    <row r="167" spans="1:10" ht="24" customHeight="1">
      <c r="A167" s="23" t="s">
        <v>1456</v>
      </c>
      <c r="B167" s="24" t="s">
        <v>1364</v>
      </c>
      <c r="C167" s="24" t="s">
        <v>1364</v>
      </c>
      <c r="D167" s="24">
        <v>0</v>
      </c>
      <c r="E167" s="33"/>
      <c r="F167" s="32" t="s">
        <v>1462</v>
      </c>
      <c r="G167" s="203"/>
      <c r="H167" s="33"/>
      <c r="I167" s="33"/>
      <c r="J167" s="71"/>
    </row>
    <row r="168" spans="1:10" ht="27" customHeight="1">
      <c r="A168" s="23" t="s">
        <v>1457</v>
      </c>
      <c r="B168" s="24" t="s">
        <v>1443</v>
      </c>
      <c r="C168" s="24" t="s">
        <v>1443</v>
      </c>
      <c r="D168" s="24">
        <v>0</v>
      </c>
      <c r="E168" s="33"/>
      <c r="F168" s="32" t="s">
        <v>1463</v>
      </c>
      <c r="G168" s="203"/>
      <c r="H168" s="33"/>
      <c r="I168" s="33"/>
      <c r="J168" s="71"/>
    </row>
    <row r="169" spans="1:10" ht="39.75" customHeight="1">
      <c r="A169" s="73" t="s">
        <v>1459</v>
      </c>
      <c r="B169" s="78" t="s">
        <v>1464</v>
      </c>
      <c r="C169" s="78" t="s">
        <v>1464</v>
      </c>
      <c r="D169" s="78">
        <v>0</v>
      </c>
      <c r="E169" s="39"/>
      <c r="F169" s="38" t="s">
        <v>1465</v>
      </c>
      <c r="G169" s="245"/>
      <c r="H169" s="68"/>
      <c r="I169" s="68"/>
      <c r="J169" s="40"/>
    </row>
    <row r="170" spans="1:10" ht="30" customHeight="1">
      <c r="A170" s="246" t="s">
        <v>1466</v>
      </c>
      <c r="B170" s="121"/>
      <c r="C170" s="247"/>
      <c r="D170" s="121"/>
      <c r="E170" s="20"/>
      <c r="F170" s="60"/>
      <c r="G170" s="200"/>
      <c r="H170" s="20"/>
      <c r="I170" s="20"/>
      <c r="J170" s="22"/>
    </row>
    <row r="171" spans="1:10" ht="25.5" customHeight="1">
      <c r="A171" s="103" t="s">
        <v>1455</v>
      </c>
      <c r="B171" s="24" t="s">
        <v>1235</v>
      </c>
      <c r="C171" s="24" t="s">
        <v>1235</v>
      </c>
      <c r="D171" s="24">
        <v>0</v>
      </c>
      <c r="E171" s="33"/>
      <c r="F171" s="32"/>
      <c r="G171" s="203"/>
      <c r="H171" s="33"/>
      <c r="I171" s="33"/>
      <c r="J171" s="71"/>
    </row>
    <row r="172" spans="1:10" ht="25.5" customHeight="1">
      <c r="A172" s="103" t="s">
        <v>1456</v>
      </c>
      <c r="B172" s="24" t="s">
        <v>1235</v>
      </c>
      <c r="C172" s="24" t="s">
        <v>1235</v>
      </c>
      <c r="D172" s="24">
        <v>0</v>
      </c>
      <c r="E172" s="33"/>
      <c r="F172" s="32" t="s">
        <v>1467</v>
      </c>
      <c r="G172" s="203"/>
      <c r="H172" s="33"/>
      <c r="I172" s="33"/>
      <c r="J172" s="71"/>
    </row>
    <row r="173" spans="1:10" ht="39" customHeight="1">
      <c r="A173" s="103" t="s">
        <v>1457</v>
      </c>
      <c r="B173" s="24" t="s">
        <v>1468</v>
      </c>
      <c r="C173" s="24" t="s">
        <v>1468</v>
      </c>
      <c r="D173" s="24">
        <v>0</v>
      </c>
      <c r="E173" s="33"/>
      <c r="F173" s="32" t="s">
        <v>1469</v>
      </c>
      <c r="G173" s="203"/>
      <c r="H173" s="33"/>
      <c r="I173" s="33"/>
      <c r="J173" s="71"/>
    </row>
    <row r="174" spans="1:10" ht="40.5" customHeight="1">
      <c r="A174" s="154" t="s">
        <v>1459</v>
      </c>
      <c r="B174" s="78" t="s">
        <v>1470</v>
      </c>
      <c r="C174" s="78" t="s">
        <v>1470</v>
      </c>
      <c r="D174" s="78">
        <v>0</v>
      </c>
      <c r="E174" s="68"/>
      <c r="F174" s="38" t="s">
        <v>1471</v>
      </c>
      <c r="G174" s="205"/>
      <c r="H174" s="68"/>
      <c r="I174" s="68"/>
      <c r="J174" s="40"/>
    </row>
    <row r="175" spans="1:10" ht="31.5" customHeight="1">
      <c r="A175" s="1531" t="s">
        <v>1472</v>
      </c>
      <c r="B175" s="1532"/>
      <c r="C175" s="248"/>
      <c r="D175" s="248"/>
      <c r="E175" s="44"/>
      <c r="F175" s="45"/>
      <c r="G175" s="193"/>
      <c r="H175" s="44"/>
      <c r="I175" s="44"/>
      <c r="J175" s="46"/>
    </row>
    <row r="176" spans="1:10" ht="36.75" customHeight="1">
      <c r="A176" s="249" t="s">
        <v>1473</v>
      </c>
      <c r="B176" s="36" t="s">
        <v>1172</v>
      </c>
      <c r="C176" s="36" t="s">
        <v>1172</v>
      </c>
      <c r="D176" s="36" t="s">
        <v>1172</v>
      </c>
      <c r="E176" s="68"/>
      <c r="F176" s="52" t="s">
        <v>1172</v>
      </c>
      <c r="G176" s="205"/>
      <c r="H176" s="44"/>
      <c r="I176" s="44"/>
      <c r="J176" s="46"/>
    </row>
    <row r="177" spans="1:10" ht="63" customHeight="1">
      <c r="A177" s="51" t="s">
        <v>1474</v>
      </c>
      <c r="B177" s="250"/>
      <c r="C177" s="250"/>
      <c r="D177" s="251"/>
      <c r="E177" s="20"/>
      <c r="F177" s="60"/>
      <c r="G177" s="200"/>
      <c r="H177" s="20"/>
      <c r="I177" s="20"/>
      <c r="J177" s="22"/>
    </row>
    <row r="178" spans="1:10" ht="23.25" customHeight="1">
      <c r="A178" s="243" t="s">
        <v>1475</v>
      </c>
      <c r="B178" s="109"/>
      <c r="C178" s="109"/>
      <c r="D178" s="2"/>
      <c r="E178" s="33"/>
      <c r="F178" s="32"/>
      <c r="G178" s="203"/>
      <c r="H178" s="33"/>
      <c r="I178" s="33"/>
      <c r="J178" s="71"/>
    </row>
    <row r="179" spans="1:10" ht="57.75" customHeight="1">
      <c r="A179" s="23" t="s">
        <v>1455</v>
      </c>
      <c r="B179" s="24" t="s">
        <v>1172</v>
      </c>
      <c r="C179" s="36" t="s">
        <v>1172</v>
      </c>
      <c r="D179" s="36" t="s">
        <v>1379</v>
      </c>
      <c r="E179" s="33"/>
      <c r="F179" s="32"/>
      <c r="G179" s="203"/>
      <c r="H179" s="33"/>
      <c r="I179" s="33"/>
      <c r="J179" s="71"/>
    </row>
    <row r="180" spans="1:10" ht="27.75" customHeight="1">
      <c r="A180" s="23" t="s">
        <v>1456</v>
      </c>
      <c r="B180" s="78" t="s">
        <v>1172</v>
      </c>
      <c r="C180" s="36" t="s">
        <v>1172</v>
      </c>
      <c r="D180" s="36" t="s">
        <v>1379</v>
      </c>
      <c r="E180" s="68"/>
      <c r="F180" s="38" t="s">
        <v>1476</v>
      </c>
      <c r="G180" s="205" t="s">
        <v>1477</v>
      </c>
      <c r="H180" s="68"/>
      <c r="I180" s="68"/>
      <c r="J180" s="40"/>
    </row>
    <row r="181" spans="1:10" ht="87" customHeight="1">
      <c r="A181" s="92" t="s">
        <v>1478</v>
      </c>
      <c r="B181" s="93" t="s">
        <v>1172</v>
      </c>
      <c r="C181" s="93" t="s">
        <v>1172</v>
      </c>
      <c r="D181" s="93" t="s">
        <v>1172</v>
      </c>
      <c r="E181" s="44"/>
      <c r="F181" s="45"/>
      <c r="G181" s="193"/>
      <c r="H181" s="44"/>
      <c r="I181" s="44"/>
      <c r="J181" s="46"/>
    </row>
    <row r="182" spans="1:10" ht="43.5" customHeight="1">
      <c r="A182" s="1533" t="s">
        <v>1479</v>
      </c>
      <c r="B182" s="1534"/>
      <c r="C182" s="252"/>
      <c r="D182" s="252"/>
      <c r="E182" s="231"/>
      <c r="F182" s="253"/>
      <c r="G182" s="232"/>
      <c r="H182" s="99"/>
      <c r="I182" s="99"/>
      <c r="J182" s="100"/>
    </row>
    <row r="183" spans="1:10" ht="41.25" customHeight="1">
      <c r="A183" s="82" t="s">
        <v>1480</v>
      </c>
      <c r="B183" s="93" t="s">
        <v>1172</v>
      </c>
      <c r="C183" s="93" t="s">
        <v>1172</v>
      </c>
      <c r="D183" s="93" t="s">
        <v>1172</v>
      </c>
      <c r="E183" s="44"/>
      <c r="F183" s="93" t="s">
        <v>1172</v>
      </c>
      <c r="G183" s="254" t="s">
        <v>1172</v>
      </c>
      <c r="H183" s="44"/>
      <c r="I183" s="44"/>
      <c r="J183" s="46"/>
    </row>
    <row r="184" spans="1:10" ht="43.5" customHeight="1">
      <c r="A184" s="194" t="s">
        <v>1481</v>
      </c>
      <c r="B184" s="237" t="s">
        <v>1482</v>
      </c>
      <c r="C184" s="48" t="s">
        <v>1225</v>
      </c>
      <c r="D184" s="48">
        <v>1.67</v>
      </c>
      <c r="E184" s="44"/>
      <c r="F184" s="45"/>
      <c r="G184" s="193"/>
      <c r="H184" s="44"/>
      <c r="I184" s="44"/>
      <c r="J184" s="46"/>
    </row>
    <row r="185" spans="1:10" ht="47.25" customHeight="1">
      <c r="A185" s="196" t="s">
        <v>1483</v>
      </c>
      <c r="B185" s="93" t="s">
        <v>1484</v>
      </c>
      <c r="C185" s="48" t="s">
        <v>1485</v>
      </c>
      <c r="D185" s="48">
        <v>0.33</v>
      </c>
      <c r="E185" s="44"/>
      <c r="F185" s="45"/>
      <c r="G185" s="193"/>
      <c r="H185" s="44"/>
      <c r="I185" s="44"/>
      <c r="J185" s="46"/>
    </row>
    <row r="186" spans="1:10" ht="47.25" customHeight="1">
      <c r="A186" s="1535" t="s">
        <v>1486</v>
      </c>
      <c r="B186" s="1536"/>
      <c r="C186" s="255"/>
      <c r="D186" s="255"/>
      <c r="E186" s="96"/>
      <c r="F186" s="256"/>
      <c r="G186" s="232"/>
      <c r="H186" s="99"/>
      <c r="I186" s="99"/>
      <c r="J186" s="100"/>
    </row>
    <row r="187" spans="1:10" ht="66.75" customHeight="1">
      <c r="A187" s="51" t="s">
        <v>1487</v>
      </c>
      <c r="B187" s="140"/>
      <c r="C187" s="119"/>
      <c r="D187" s="119"/>
      <c r="E187" s="257"/>
      <c r="F187" s="60"/>
      <c r="G187" s="200"/>
      <c r="H187" s="20"/>
      <c r="I187" s="20"/>
      <c r="J187" s="22"/>
    </row>
    <row r="188" spans="1:10" ht="138.75" customHeight="1">
      <c r="A188" s="23" t="s">
        <v>1488</v>
      </c>
      <c r="B188" s="24" t="s">
        <v>1489</v>
      </c>
      <c r="C188" s="24" t="s">
        <v>1489</v>
      </c>
      <c r="D188" s="25">
        <v>0</v>
      </c>
      <c r="E188" s="257"/>
      <c r="F188" s="32"/>
      <c r="G188" s="203"/>
      <c r="H188" s="33"/>
      <c r="I188" s="33"/>
      <c r="J188" s="71"/>
    </row>
    <row r="189" spans="1:10" ht="130.5" customHeight="1">
      <c r="A189" s="73" t="s">
        <v>1490</v>
      </c>
      <c r="B189" s="78" t="s">
        <v>1489</v>
      </c>
      <c r="C189" s="78" t="s">
        <v>1489</v>
      </c>
      <c r="D189" s="43">
        <v>0</v>
      </c>
      <c r="E189" s="258"/>
      <c r="F189" s="38" t="s">
        <v>1491</v>
      </c>
      <c r="G189" s="38" t="s">
        <v>1492</v>
      </c>
      <c r="H189" s="68"/>
      <c r="I189" s="68"/>
      <c r="J189" s="40"/>
    </row>
    <row r="190" spans="1:10" ht="90" customHeight="1">
      <c r="A190" s="155" t="s">
        <v>1493</v>
      </c>
      <c r="B190" s="25" t="s">
        <v>1172</v>
      </c>
      <c r="C190" s="24"/>
      <c r="D190" s="24"/>
      <c r="E190" s="44"/>
      <c r="F190" s="25" t="s">
        <v>1172</v>
      </c>
      <c r="G190" s="193"/>
      <c r="H190" s="44"/>
      <c r="I190" s="44"/>
      <c r="J190" s="46"/>
    </row>
    <row r="191" spans="1:10" ht="63.75" customHeight="1">
      <c r="A191" s="82" t="s">
        <v>1494</v>
      </c>
      <c r="B191" s="93" t="s">
        <v>1495</v>
      </c>
      <c r="C191" s="48"/>
      <c r="D191" s="48"/>
      <c r="E191" s="44"/>
      <c r="F191" s="45" t="s">
        <v>1496</v>
      </c>
      <c r="G191" s="193"/>
      <c r="H191" s="44"/>
      <c r="I191" s="44"/>
      <c r="J191" s="46"/>
    </row>
    <row r="192" spans="1:10" ht="40.5">
      <c r="A192" s="51" t="s">
        <v>1497</v>
      </c>
      <c r="B192" s="139"/>
      <c r="C192" s="139"/>
      <c r="D192" s="139"/>
      <c r="E192" s="20"/>
      <c r="F192" s="60"/>
      <c r="G192" s="85"/>
      <c r="H192" s="20"/>
      <c r="I192" s="20"/>
      <c r="J192" s="22"/>
    </row>
    <row r="193" spans="1:10" ht="30.75" customHeight="1">
      <c r="A193" s="23" t="s">
        <v>1455</v>
      </c>
      <c r="B193" s="24" t="s">
        <v>1498</v>
      </c>
      <c r="C193" s="25" t="s">
        <v>1209</v>
      </c>
      <c r="D193" s="25">
        <v>0.66</v>
      </c>
      <c r="E193" s="33"/>
      <c r="F193" s="32"/>
      <c r="G193" s="30"/>
      <c r="H193" s="33"/>
      <c r="I193" s="33"/>
      <c r="J193" s="71"/>
    </row>
    <row r="194" spans="1:10" ht="27.75" customHeight="1">
      <c r="A194" s="23" t="s">
        <v>1456</v>
      </c>
      <c r="B194" s="24" t="s">
        <v>1498</v>
      </c>
      <c r="C194" s="25" t="s">
        <v>1209</v>
      </c>
      <c r="D194" s="25">
        <v>0.66</v>
      </c>
      <c r="E194" s="33"/>
      <c r="F194" s="32" t="s">
        <v>1499</v>
      </c>
      <c r="G194" s="30" t="s">
        <v>1500</v>
      </c>
      <c r="H194" s="33"/>
      <c r="I194" s="33"/>
      <c r="J194" s="71"/>
    </row>
    <row r="195" spans="1:10" ht="27.75" customHeight="1">
      <c r="A195" s="23" t="s">
        <v>1457</v>
      </c>
      <c r="B195" s="24" t="s">
        <v>1484</v>
      </c>
      <c r="C195" s="25" t="s">
        <v>1485</v>
      </c>
      <c r="D195" s="25">
        <v>0.33</v>
      </c>
      <c r="E195" s="33"/>
      <c r="F195" s="32" t="s">
        <v>1499</v>
      </c>
      <c r="G195" s="30" t="s">
        <v>1500</v>
      </c>
      <c r="H195" s="33"/>
      <c r="I195" s="33"/>
      <c r="J195" s="71"/>
    </row>
    <row r="196" spans="1:10" ht="27" customHeight="1">
      <c r="A196" s="73" t="s">
        <v>1459</v>
      </c>
      <c r="B196" s="78" t="s">
        <v>1220</v>
      </c>
      <c r="C196" s="43" t="s">
        <v>1220</v>
      </c>
      <c r="D196" s="43">
        <v>0</v>
      </c>
      <c r="E196" s="68"/>
      <c r="F196" s="32" t="s">
        <v>1499</v>
      </c>
      <c r="G196" s="81" t="s">
        <v>1500</v>
      </c>
      <c r="H196" s="68"/>
      <c r="I196" s="68"/>
      <c r="J196" s="40"/>
    </row>
    <row r="197" spans="1:10" ht="106.5" customHeight="1">
      <c r="A197" s="194" t="s">
        <v>1501</v>
      </c>
      <c r="B197" s="48" t="s">
        <v>1172</v>
      </c>
      <c r="C197" s="48"/>
      <c r="D197" s="48"/>
      <c r="E197" s="44"/>
      <c r="F197" s="45"/>
      <c r="G197" s="193"/>
      <c r="H197" s="44"/>
      <c r="I197" s="44"/>
      <c r="J197" s="46"/>
    </row>
    <row r="198" spans="1:10" ht="81" customHeight="1">
      <c r="A198" s="259" t="s">
        <v>1502</v>
      </c>
      <c r="B198" s="260" t="s">
        <v>1172</v>
      </c>
      <c r="C198" s="25"/>
      <c r="D198" s="25"/>
      <c r="E198" s="20"/>
      <c r="F198" s="60"/>
      <c r="G198" s="200"/>
      <c r="H198" s="20"/>
      <c r="I198" s="20"/>
      <c r="J198" s="22"/>
    </row>
    <row r="199" spans="1:10" ht="42.75" customHeight="1">
      <c r="A199" s="261" t="s">
        <v>1503</v>
      </c>
      <c r="B199" s="86"/>
      <c r="C199" s="86"/>
      <c r="D199" s="87"/>
      <c r="E199" s="33"/>
      <c r="F199" s="32"/>
      <c r="G199" s="203"/>
      <c r="H199" s="33"/>
      <c r="I199" s="33"/>
      <c r="J199" s="71"/>
    </row>
    <row r="200" spans="1:10" ht="126.75" customHeight="1">
      <c r="A200" s="23" t="s">
        <v>1504</v>
      </c>
      <c r="B200" s="262" t="s">
        <v>1505</v>
      </c>
      <c r="C200" s="262" t="s">
        <v>1505</v>
      </c>
      <c r="D200" s="43">
        <v>0</v>
      </c>
      <c r="E200" s="33"/>
      <c r="F200" s="32" t="s">
        <v>1506</v>
      </c>
      <c r="G200" s="32" t="s">
        <v>1507</v>
      </c>
      <c r="H200" s="27"/>
      <c r="I200" s="33"/>
      <c r="J200" s="71"/>
    </row>
    <row r="201" spans="1:10" ht="124.5" customHeight="1">
      <c r="A201" s="73" t="s">
        <v>1508</v>
      </c>
      <c r="B201" s="262" t="s">
        <v>1509</v>
      </c>
      <c r="C201" s="262" t="s">
        <v>1509</v>
      </c>
      <c r="D201" s="43">
        <v>0</v>
      </c>
      <c r="E201" s="68"/>
      <c r="F201" s="32" t="s">
        <v>1510</v>
      </c>
      <c r="G201" s="32" t="s">
        <v>1507</v>
      </c>
      <c r="H201" s="39"/>
      <c r="I201" s="68"/>
      <c r="J201" s="40"/>
    </row>
    <row r="202" spans="1:10" ht="74.25" customHeight="1">
      <c r="A202" s="92" t="s">
        <v>1511</v>
      </c>
      <c r="B202" s="48" t="s">
        <v>1172</v>
      </c>
      <c r="C202" s="48"/>
      <c r="D202" s="48"/>
      <c r="E202" s="44"/>
      <c r="F202" s="45"/>
      <c r="G202" s="193"/>
      <c r="H202" s="44"/>
      <c r="I202" s="44"/>
      <c r="J202" s="46"/>
    </row>
    <row r="203" spans="1:10" ht="26.25" customHeight="1">
      <c r="A203" s="127" t="s">
        <v>1512</v>
      </c>
      <c r="B203" s="119"/>
      <c r="C203" s="119"/>
      <c r="D203" s="87"/>
      <c r="E203" s="20"/>
      <c r="F203" s="60"/>
      <c r="G203" s="200"/>
      <c r="H203" s="20"/>
      <c r="I203" s="20"/>
      <c r="J203" s="22"/>
    </row>
    <row r="204" spans="1:10" ht="86.25" customHeight="1">
      <c r="A204" s="23" t="s">
        <v>1513</v>
      </c>
      <c r="B204" s="262" t="s">
        <v>1514</v>
      </c>
      <c r="C204" s="263"/>
      <c r="D204" s="264"/>
      <c r="E204" s="33"/>
      <c r="F204" s="32" t="s">
        <v>1515</v>
      </c>
      <c r="G204" s="203"/>
      <c r="H204" s="33"/>
      <c r="I204" s="33"/>
      <c r="J204" s="71"/>
    </row>
    <row r="205" spans="1:10" ht="73.5" customHeight="1">
      <c r="A205" s="265" t="s">
        <v>1516</v>
      </c>
      <c r="B205" s="25" t="s">
        <v>1172</v>
      </c>
      <c r="C205" s="25"/>
      <c r="D205" s="25"/>
      <c r="E205" s="33"/>
      <c r="F205" s="32"/>
      <c r="G205" s="203"/>
      <c r="H205" s="33"/>
      <c r="I205" s="33"/>
      <c r="J205" s="71"/>
    </row>
    <row r="206" spans="1:10" ht="53.25" customHeight="1">
      <c r="A206" s="266" t="s">
        <v>1517</v>
      </c>
      <c r="B206" s="43" t="s">
        <v>1172</v>
      </c>
      <c r="C206" s="43"/>
      <c r="D206" s="43"/>
      <c r="E206" s="68"/>
      <c r="F206" s="38"/>
      <c r="G206" s="205"/>
      <c r="H206" s="68"/>
      <c r="I206" s="68"/>
      <c r="J206" s="40"/>
    </row>
    <row r="207" spans="1:10" ht="69" customHeight="1">
      <c r="A207" s="92" t="s">
        <v>1518</v>
      </c>
      <c r="B207" s="267" t="s">
        <v>1519</v>
      </c>
      <c r="C207" s="267" t="s">
        <v>1519</v>
      </c>
      <c r="D207" s="268"/>
      <c r="E207" s="44"/>
      <c r="F207" s="267" t="s">
        <v>1519</v>
      </c>
      <c r="G207" s="193"/>
      <c r="H207" s="44"/>
      <c r="I207" s="44"/>
      <c r="J207" s="46"/>
    </row>
    <row r="208" spans="1:10" ht="55.5" customHeight="1">
      <c r="A208" s="1517" t="s">
        <v>1520</v>
      </c>
      <c r="B208" s="1518"/>
      <c r="C208" s="252"/>
      <c r="D208" s="252"/>
      <c r="E208" s="231"/>
      <c r="F208" s="138"/>
      <c r="G208" s="232"/>
      <c r="H208" s="99"/>
      <c r="I208" s="99"/>
      <c r="J208" s="100"/>
    </row>
    <row r="209" spans="1:10" ht="24" customHeight="1">
      <c r="A209" s="1515" t="s">
        <v>1521</v>
      </c>
      <c r="B209" s="1516"/>
      <c r="C209" s="270"/>
      <c r="D209" s="270"/>
      <c r="E209" s="231"/>
      <c r="F209" s="138"/>
      <c r="G209" s="232"/>
      <c r="H209" s="99"/>
      <c r="I209" s="99"/>
      <c r="J209" s="100"/>
    </row>
    <row r="210" spans="1:10" ht="39" customHeight="1">
      <c r="A210" s="271"/>
      <c r="B210" s="272"/>
      <c r="C210" s="272"/>
      <c r="D210" s="272"/>
      <c r="E210" s="236"/>
      <c r="F210" s="138"/>
      <c r="G210" s="232"/>
      <c r="H210" s="99"/>
      <c r="I210" s="99"/>
      <c r="J210" s="100"/>
    </row>
    <row r="211" spans="1:10" ht="47.25" customHeight="1">
      <c r="A211" s="82" t="s">
        <v>1522</v>
      </c>
      <c r="B211" s="48" t="s">
        <v>1172</v>
      </c>
      <c r="C211" s="48" t="s">
        <v>1172</v>
      </c>
      <c r="D211" s="48" t="s">
        <v>1172</v>
      </c>
      <c r="E211" s="68"/>
      <c r="F211" s="48" t="s">
        <v>1172</v>
      </c>
      <c r="G211" s="193"/>
      <c r="H211" s="44"/>
      <c r="I211" s="44"/>
      <c r="J211" s="46"/>
    </row>
    <row r="212" spans="1:10" ht="84" customHeight="1">
      <c r="A212" s="51" t="s">
        <v>1523</v>
      </c>
      <c r="B212" s="121"/>
      <c r="C212" s="247"/>
      <c r="D212" s="121"/>
      <c r="E212" s="20"/>
      <c r="F212" s="60"/>
      <c r="G212" s="200"/>
      <c r="H212" s="20"/>
      <c r="I212" s="20"/>
      <c r="J212" s="22"/>
    </row>
    <row r="213" spans="1:10" ht="36" customHeight="1">
      <c r="A213" s="23" t="s">
        <v>1524</v>
      </c>
      <c r="B213" s="262" t="s">
        <v>1525</v>
      </c>
      <c r="C213" s="262" t="s">
        <v>1525</v>
      </c>
      <c r="D213" s="25">
        <v>0</v>
      </c>
      <c r="E213" s="33"/>
      <c r="F213" s="32"/>
      <c r="G213" s="203"/>
      <c r="H213" s="33"/>
      <c r="I213" s="33"/>
      <c r="J213" s="71"/>
    </row>
    <row r="214" spans="1:10" ht="37.5" customHeight="1">
      <c r="A214" s="23" t="s">
        <v>1526</v>
      </c>
      <c r="B214" s="273" t="s">
        <v>1338</v>
      </c>
      <c r="C214" s="274" t="s">
        <v>1338</v>
      </c>
      <c r="D214" s="566"/>
      <c r="E214" s="565"/>
      <c r="F214" s="38"/>
      <c r="G214" s="205"/>
      <c r="H214" s="68"/>
      <c r="I214" s="68"/>
      <c r="J214" s="40"/>
    </row>
    <row r="215" spans="1:10" s="276" customFormat="1" ht="81.75" customHeight="1">
      <c r="A215" s="92" t="s">
        <v>1527</v>
      </c>
      <c r="B215" s="275" t="s">
        <v>1338</v>
      </c>
      <c r="C215" s="275" t="s">
        <v>1338</v>
      </c>
      <c r="D215" s="43">
        <v>0</v>
      </c>
      <c r="E215" s="44"/>
      <c r="F215" s="45"/>
      <c r="G215" s="55"/>
      <c r="H215" s="44"/>
      <c r="I215" s="44"/>
      <c r="J215" s="46"/>
    </row>
    <row r="216" spans="1:10" ht="41.25" customHeight="1">
      <c r="A216" s="92" t="s">
        <v>1528</v>
      </c>
      <c r="B216" s="48" t="s">
        <v>1172</v>
      </c>
      <c r="C216" s="48" t="s">
        <v>1172</v>
      </c>
      <c r="D216" s="48" t="s">
        <v>1172</v>
      </c>
      <c r="E216" s="44"/>
      <c r="F216" s="45"/>
      <c r="G216" s="193"/>
      <c r="H216" s="44"/>
      <c r="I216" s="44"/>
      <c r="J216" s="46"/>
    </row>
    <row r="217" spans="1:10" ht="46.5" customHeight="1">
      <c r="A217" s="1517" t="s">
        <v>1529</v>
      </c>
      <c r="B217" s="1518"/>
      <c r="C217" s="269"/>
      <c r="D217" s="269"/>
      <c r="E217" s="277"/>
      <c r="F217" s="253"/>
      <c r="G217" s="232"/>
      <c r="H217" s="99"/>
      <c r="I217" s="99"/>
      <c r="J217" s="100"/>
    </row>
    <row r="218" spans="1:10" ht="40.5" customHeight="1">
      <c r="A218" s="278"/>
      <c r="B218" s="279"/>
      <c r="C218" s="279"/>
      <c r="D218" s="279"/>
      <c r="E218" s="236"/>
      <c r="F218" s="253"/>
      <c r="G218" s="232"/>
      <c r="H218" s="99"/>
      <c r="I218" s="99"/>
      <c r="J218" s="100"/>
    </row>
    <row r="219" spans="1:10" ht="51" customHeight="1">
      <c r="A219" s="51" t="s">
        <v>1530</v>
      </c>
      <c r="B219" s="280"/>
      <c r="C219" s="280"/>
      <c r="D219" s="280"/>
      <c r="E219" s="20"/>
      <c r="F219" s="60"/>
      <c r="G219" s="200"/>
      <c r="H219" s="20"/>
      <c r="I219" s="20"/>
      <c r="J219" s="22"/>
    </row>
    <row r="220" spans="1:10" ht="38.25" customHeight="1">
      <c r="A220" s="23" t="s">
        <v>1531</v>
      </c>
      <c r="B220" s="24" t="s">
        <v>1532</v>
      </c>
      <c r="C220" s="112" t="s">
        <v>1533</v>
      </c>
      <c r="D220" s="112">
        <v>0</v>
      </c>
      <c r="E220" s="33"/>
      <c r="F220" s="32"/>
      <c r="G220" s="203"/>
      <c r="H220" s="33"/>
      <c r="I220" s="33"/>
      <c r="J220" s="71"/>
    </row>
    <row r="221" spans="1:10" ht="57.75" customHeight="1">
      <c r="A221" s="23" t="s">
        <v>1534</v>
      </c>
      <c r="B221" s="112" t="s">
        <v>1535</v>
      </c>
      <c r="C221" s="112" t="s">
        <v>1533</v>
      </c>
      <c r="D221" s="112">
        <v>0</v>
      </c>
      <c r="E221" s="68"/>
      <c r="F221" s="38"/>
      <c r="G221" s="205"/>
      <c r="H221" s="68"/>
      <c r="I221" s="68"/>
      <c r="J221" s="40"/>
    </row>
    <row r="222" spans="1:10" ht="30.75" customHeight="1">
      <c r="A222" s="92" t="s">
        <v>1536</v>
      </c>
      <c r="B222" s="93" t="s">
        <v>1172</v>
      </c>
      <c r="C222" s="93" t="s">
        <v>1172</v>
      </c>
      <c r="D222" s="93"/>
      <c r="E222" s="44"/>
      <c r="F222" s="45"/>
      <c r="G222" s="193"/>
      <c r="H222" s="44"/>
      <c r="I222" s="44"/>
      <c r="J222" s="46"/>
    </row>
    <row r="223" spans="1:10" ht="48.75" customHeight="1">
      <c r="A223" s="1517" t="s">
        <v>1537</v>
      </c>
      <c r="B223" s="1519"/>
      <c r="C223" s="281"/>
      <c r="D223" s="281"/>
      <c r="E223" s="231"/>
      <c r="F223" s="253"/>
      <c r="G223" s="232"/>
      <c r="H223" s="99"/>
      <c r="I223" s="99"/>
      <c r="J223" s="100"/>
    </row>
    <row r="224" spans="1:10" ht="43.5" customHeight="1">
      <c r="A224" s="282"/>
      <c r="B224" s="283"/>
      <c r="C224" s="283"/>
      <c r="D224" s="283"/>
      <c r="E224" s="236"/>
      <c r="F224" s="253"/>
      <c r="G224" s="232"/>
      <c r="H224" s="99"/>
      <c r="I224" s="99"/>
      <c r="J224" s="100"/>
    </row>
    <row r="225" spans="1:10" ht="44.25" customHeight="1">
      <c r="A225" s="51" t="s">
        <v>1538</v>
      </c>
      <c r="B225" s="199"/>
      <c r="C225" s="106"/>
      <c r="D225" s="106"/>
      <c r="E225" s="20"/>
      <c r="F225" s="60"/>
      <c r="G225" s="200"/>
      <c r="H225" s="20"/>
      <c r="I225" s="20"/>
      <c r="J225" s="22"/>
    </row>
    <row r="226" spans="1:10" ht="51.75" customHeight="1">
      <c r="A226" s="23" t="s">
        <v>1539</v>
      </c>
      <c r="B226" s="24" t="s">
        <v>1540</v>
      </c>
      <c r="C226" s="24" t="s">
        <v>1541</v>
      </c>
      <c r="D226" s="24">
        <v>0</v>
      </c>
      <c r="E226" s="27"/>
      <c r="F226" s="284" t="s">
        <v>1542</v>
      </c>
      <c r="G226" s="213"/>
      <c r="H226" s="33"/>
      <c r="I226" s="33"/>
      <c r="J226" s="71"/>
    </row>
    <row r="227" spans="1:10" ht="45" customHeight="1">
      <c r="A227" s="23" t="s">
        <v>1543</v>
      </c>
      <c r="B227" s="24" t="s">
        <v>1544</v>
      </c>
      <c r="C227" s="24" t="s">
        <v>1545</v>
      </c>
      <c r="D227" s="24">
        <v>0</v>
      </c>
      <c r="E227" s="33"/>
      <c r="F227" s="32"/>
      <c r="G227" s="203"/>
      <c r="H227" s="33"/>
      <c r="I227" s="33"/>
      <c r="J227" s="71"/>
    </row>
    <row r="228" spans="1:10" ht="51.75" customHeight="1">
      <c r="A228" s="73" t="s">
        <v>1546</v>
      </c>
      <c r="B228" s="78" t="s">
        <v>1547</v>
      </c>
      <c r="C228" s="78" t="s">
        <v>1548</v>
      </c>
      <c r="D228" s="78">
        <v>0</v>
      </c>
      <c r="E228" s="68"/>
      <c r="F228" s="38"/>
      <c r="G228" s="205"/>
      <c r="H228" s="68"/>
      <c r="I228" s="68"/>
      <c r="J228" s="40"/>
    </row>
    <row r="229" spans="1:10" ht="37.5" customHeight="1">
      <c r="A229" s="92" t="s">
        <v>1549</v>
      </c>
      <c r="B229" s="83" t="s">
        <v>1172</v>
      </c>
      <c r="C229" s="52" t="s">
        <v>1172</v>
      </c>
      <c r="D229" s="52"/>
      <c r="E229" s="44"/>
      <c r="F229" s="52" t="s">
        <v>1172</v>
      </c>
      <c r="G229" s="193"/>
      <c r="H229" s="44"/>
      <c r="I229" s="44"/>
      <c r="J229" s="46"/>
    </row>
    <row r="230" spans="1:10" ht="54" customHeight="1">
      <c r="A230" s="1545" t="s">
        <v>1550</v>
      </c>
      <c r="B230" s="1546"/>
      <c r="C230" s="285"/>
      <c r="D230" s="285"/>
      <c r="E230" s="231"/>
      <c r="F230" s="138"/>
      <c r="G230" s="232"/>
      <c r="H230" s="99"/>
      <c r="I230" s="99"/>
      <c r="J230" s="100"/>
    </row>
    <row r="231" spans="1:10" ht="65.25" customHeight="1">
      <c r="A231" s="1547" t="s">
        <v>1551</v>
      </c>
      <c r="B231" s="1548"/>
      <c r="C231" s="285"/>
      <c r="D231" s="285"/>
      <c r="E231" s="231"/>
      <c r="F231" s="138"/>
      <c r="G231" s="232"/>
      <c r="H231" s="99"/>
      <c r="I231" s="99"/>
      <c r="J231" s="100"/>
    </row>
    <row r="232" spans="1:10" ht="46.5" customHeight="1">
      <c r="A232" s="1547" t="s">
        <v>1552</v>
      </c>
      <c r="B232" s="1548"/>
      <c r="C232" s="285"/>
      <c r="D232" s="285"/>
      <c r="E232" s="231"/>
      <c r="F232" s="138"/>
      <c r="G232" s="232"/>
      <c r="H232" s="99"/>
      <c r="I232" s="99"/>
      <c r="J232" s="100"/>
    </row>
    <row r="233" spans="1:10" ht="36" customHeight="1">
      <c r="A233" s="1543" t="s">
        <v>1553</v>
      </c>
      <c r="B233" s="1544"/>
      <c r="C233" s="286"/>
      <c r="D233" s="286"/>
      <c r="E233" s="231"/>
      <c r="F233" s="138"/>
      <c r="G233" s="232"/>
      <c r="H233" s="99"/>
      <c r="I233" s="99"/>
      <c r="J233" s="100"/>
    </row>
    <row r="234" spans="1:10" ht="35.25" customHeight="1">
      <c r="A234" s="1520" t="s">
        <v>1554</v>
      </c>
      <c r="B234" s="1521"/>
      <c r="C234" s="233"/>
      <c r="D234" s="233"/>
      <c r="E234" s="231"/>
      <c r="F234" s="138"/>
      <c r="G234" s="232"/>
      <c r="H234" s="99"/>
      <c r="I234" s="99"/>
      <c r="J234" s="100"/>
    </row>
    <row r="235" spans="1:10" ht="26.25" customHeight="1">
      <c r="A235" s="1537" t="s">
        <v>1555</v>
      </c>
      <c r="B235" s="1538"/>
      <c r="C235" s="287"/>
      <c r="D235" s="287"/>
      <c r="E235" s="236"/>
      <c r="F235" s="138"/>
      <c r="G235" s="232"/>
      <c r="H235" s="99"/>
      <c r="I235" s="99"/>
      <c r="J235" s="100"/>
    </row>
    <row r="236" spans="1:10" ht="45" customHeight="1">
      <c r="A236" s="288" t="s">
        <v>1556</v>
      </c>
      <c r="B236" s="289" t="s">
        <v>1364</v>
      </c>
      <c r="C236" s="289" t="s">
        <v>1364</v>
      </c>
      <c r="D236" s="289">
        <v>0</v>
      </c>
      <c r="E236" s="44"/>
      <c r="F236" s="45"/>
      <c r="G236" s="193"/>
      <c r="H236" s="290"/>
      <c r="I236" s="44"/>
      <c r="J236" s="49"/>
    </row>
    <row r="237" spans="1:10" ht="44.25" customHeight="1">
      <c r="A237" s="51" t="s">
        <v>1557</v>
      </c>
      <c r="B237" s="240"/>
      <c r="C237" s="240"/>
      <c r="D237" s="240"/>
      <c r="E237" s="20"/>
      <c r="F237" s="60"/>
      <c r="G237" s="200"/>
      <c r="H237" s="20"/>
      <c r="I237" s="20"/>
      <c r="J237" s="291"/>
    </row>
    <row r="238" spans="1:10" ht="61.5" customHeight="1">
      <c r="A238" s="292" t="s">
        <v>1558</v>
      </c>
      <c r="B238" s="293" t="s">
        <v>1559</v>
      </c>
      <c r="C238" s="293" t="s">
        <v>1559</v>
      </c>
      <c r="D238" s="306">
        <v>0</v>
      </c>
      <c r="E238" s="27" t="s">
        <v>1560</v>
      </c>
      <c r="F238" s="27" t="s">
        <v>1561</v>
      </c>
      <c r="G238" s="32" t="s">
        <v>1562</v>
      </c>
      <c r="I238" s="33"/>
      <c r="J238" s="294">
        <v>0.0015</v>
      </c>
    </row>
    <row r="239" spans="1:10" ht="36" customHeight="1">
      <c r="A239" s="295" t="s">
        <v>1563</v>
      </c>
      <c r="B239" s="296"/>
      <c r="C239" s="296"/>
      <c r="D239" s="296"/>
      <c r="E239" s="33"/>
      <c r="F239" s="32"/>
      <c r="G239" s="203"/>
      <c r="H239" s="33"/>
      <c r="I239" s="27" t="s">
        <v>1564</v>
      </c>
      <c r="J239" s="298"/>
    </row>
    <row r="240" spans="1:10" ht="62.25" customHeight="1">
      <c r="A240" s="299" t="s">
        <v>1565</v>
      </c>
      <c r="B240" s="293" t="s">
        <v>1566</v>
      </c>
      <c r="C240" s="293" t="s">
        <v>1566</v>
      </c>
      <c r="D240" s="302">
        <v>0</v>
      </c>
      <c r="E240" s="33"/>
      <c r="F240" s="27" t="s">
        <v>1567</v>
      </c>
      <c r="G240" s="30" t="s">
        <v>1568</v>
      </c>
      <c r="H240" s="300">
        <v>0.005</v>
      </c>
      <c r="I240" s="33"/>
      <c r="J240" s="294">
        <v>0.0025</v>
      </c>
    </row>
    <row r="241" spans="1:10" ht="49.5" customHeight="1">
      <c r="A241" s="301" t="s">
        <v>1569</v>
      </c>
      <c r="B241" s="302" t="s">
        <v>1570</v>
      </c>
      <c r="C241" s="302" t="s">
        <v>1571</v>
      </c>
      <c r="D241" s="302">
        <v>0</v>
      </c>
      <c r="E241" s="33"/>
      <c r="F241" s="27" t="s">
        <v>1572</v>
      </c>
      <c r="G241" s="30" t="s">
        <v>1573</v>
      </c>
      <c r="H241" s="33"/>
      <c r="I241" s="33"/>
      <c r="J241" s="304"/>
    </row>
    <row r="242" spans="1:10" ht="40.5">
      <c r="A242" s="305" t="s">
        <v>1574</v>
      </c>
      <c r="B242" s="302" t="s">
        <v>1207</v>
      </c>
      <c r="C242" s="302" t="s">
        <v>1207</v>
      </c>
      <c r="D242" s="302">
        <v>0</v>
      </c>
      <c r="E242" s="33" t="s">
        <v>1575</v>
      </c>
      <c r="F242" s="32" t="s">
        <v>1576</v>
      </c>
      <c r="G242" s="30"/>
      <c r="H242" s="33" t="s">
        <v>1207</v>
      </c>
      <c r="I242" s="33" t="s">
        <v>1577</v>
      </c>
      <c r="J242" s="30" t="s">
        <v>1578</v>
      </c>
    </row>
    <row r="243" spans="1:10" ht="65.25" customHeight="1">
      <c r="A243" s="305" t="s">
        <v>1579</v>
      </c>
      <c r="B243" s="306" t="s">
        <v>1580</v>
      </c>
      <c r="C243" s="306" t="s">
        <v>1580</v>
      </c>
      <c r="D243" s="306">
        <v>0</v>
      </c>
      <c r="E243" s="33"/>
      <c r="F243" s="32" t="s">
        <v>1581</v>
      </c>
      <c r="G243" s="30"/>
      <c r="H243" s="33"/>
      <c r="I243" s="33"/>
      <c r="J243" s="304"/>
    </row>
    <row r="244" spans="1:10" ht="80.25" customHeight="1">
      <c r="A244" s="305" t="s">
        <v>1582</v>
      </c>
      <c r="B244" s="302" t="s">
        <v>1443</v>
      </c>
      <c r="C244" s="302" t="s">
        <v>1443</v>
      </c>
      <c r="D244" s="302">
        <v>0</v>
      </c>
      <c r="E244" s="33" t="s">
        <v>466</v>
      </c>
      <c r="F244" s="32"/>
      <c r="G244" s="30" t="s">
        <v>1583</v>
      </c>
      <c r="H244" s="33" t="s">
        <v>1207</v>
      </c>
      <c r="I244" s="33"/>
      <c r="J244" s="304"/>
    </row>
    <row r="245" spans="1:10" ht="43.5" customHeight="1">
      <c r="A245" s="307" t="s">
        <v>1584</v>
      </c>
      <c r="B245" s="306" t="s">
        <v>1585</v>
      </c>
      <c r="C245" s="149"/>
      <c r="D245" s="149"/>
      <c r="E245" s="33"/>
      <c r="F245" s="32"/>
      <c r="G245" s="32" t="s">
        <v>1586</v>
      </c>
      <c r="H245" s="33" t="s">
        <v>1575</v>
      </c>
      <c r="I245" s="33"/>
      <c r="J245" s="304"/>
    </row>
    <row r="246" spans="1:10" ht="53.25" customHeight="1">
      <c r="A246" s="308" t="s">
        <v>1587</v>
      </c>
      <c r="B246" s="309" t="s">
        <v>1588</v>
      </c>
      <c r="C246" s="309" t="s">
        <v>1588</v>
      </c>
      <c r="D246" s="309">
        <v>0</v>
      </c>
      <c r="E246" s="68" t="s">
        <v>1221</v>
      </c>
      <c r="F246" s="515" t="s">
        <v>1589</v>
      </c>
      <c r="G246" s="81" t="s">
        <v>1575</v>
      </c>
      <c r="H246" s="68"/>
      <c r="I246" s="68"/>
      <c r="J246" s="30" t="s">
        <v>1590</v>
      </c>
    </row>
    <row r="247" spans="1:10" ht="45" customHeight="1">
      <c r="A247" s="311" t="s">
        <v>1591</v>
      </c>
      <c r="B247" s="312"/>
      <c r="C247" s="312"/>
      <c r="D247" s="312"/>
      <c r="E247" s="20"/>
      <c r="F247" s="60"/>
      <c r="G247" s="200"/>
      <c r="H247" s="20"/>
      <c r="I247" s="20"/>
      <c r="J247" s="291"/>
    </row>
    <row r="248" spans="1:10" ht="43.5" customHeight="1">
      <c r="A248" s="295" t="s">
        <v>1592</v>
      </c>
      <c r="B248" s="297"/>
      <c r="C248" s="297"/>
      <c r="D248" s="297"/>
      <c r="E248" s="33"/>
      <c r="F248" s="32"/>
      <c r="G248" s="203"/>
      <c r="H248" s="33"/>
      <c r="I248" s="33"/>
      <c r="J248" s="304"/>
    </row>
    <row r="249" spans="1:10" ht="90" customHeight="1">
      <c r="A249" s="301" t="s">
        <v>1565</v>
      </c>
      <c r="B249" s="302" t="s">
        <v>1593</v>
      </c>
      <c r="C249" s="293" t="s">
        <v>1593</v>
      </c>
      <c r="D249" s="306">
        <v>0</v>
      </c>
      <c r="E249" s="33"/>
      <c r="F249" s="32"/>
      <c r="G249" s="203"/>
      <c r="H249" s="33"/>
      <c r="I249" s="33"/>
      <c r="J249" s="304"/>
    </row>
    <row r="250" spans="1:10" ht="84.75" customHeight="1">
      <c r="A250" s="301" t="s">
        <v>1569</v>
      </c>
      <c r="B250" s="306" t="s">
        <v>1570</v>
      </c>
      <c r="C250" s="306" t="s">
        <v>1570</v>
      </c>
      <c r="D250" s="306">
        <v>0</v>
      </c>
      <c r="E250" s="33"/>
      <c r="F250" s="32"/>
      <c r="G250" s="203"/>
      <c r="H250" s="33"/>
      <c r="I250" s="33"/>
      <c r="J250" s="304"/>
    </row>
    <row r="251" spans="1:10" ht="37.5" customHeight="1">
      <c r="A251" s="305" t="s">
        <v>1594</v>
      </c>
      <c r="B251" s="306" t="s">
        <v>1207</v>
      </c>
      <c r="C251" s="306" t="s">
        <v>1207</v>
      </c>
      <c r="D251" s="306">
        <v>0</v>
      </c>
      <c r="E251" s="33"/>
      <c r="F251" s="32"/>
      <c r="G251" s="203"/>
      <c r="H251" s="33"/>
      <c r="I251" s="33"/>
      <c r="J251" s="304"/>
    </row>
    <row r="252" spans="1:10" ht="44.25" customHeight="1">
      <c r="A252" s="313" t="s">
        <v>1595</v>
      </c>
      <c r="B252" s="314" t="s">
        <v>1207</v>
      </c>
      <c r="C252" s="314" t="s">
        <v>1207</v>
      </c>
      <c r="D252" s="314">
        <v>0</v>
      </c>
      <c r="E252" s="33"/>
      <c r="F252" s="32"/>
      <c r="G252" s="203"/>
      <c r="H252" s="33"/>
      <c r="I252" s="33" t="s">
        <v>1207</v>
      </c>
      <c r="J252" s="304"/>
    </row>
    <row r="253" spans="1:10" ht="48" customHeight="1">
      <c r="A253" s="313" t="s">
        <v>1596</v>
      </c>
      <c r="B253" s="314" t="s">
        <v>1575</v>
      </c>
      <c r="C253" s="323" t="s">
        <v>1588</v>
      </c>
      <c r="D253" s="306">
        <v>0</v>
      </c>
      <c r="E253" s="33"/>
      <c r="F253" s="32"/>
      <c r="G253" s="203"/>
      <c r="H253" s="33"/>
      <c r="I253" s="33" t="s">
        <v>1597</v>
      </c>
      <c r="J253" s="304"/>
    </row>
    <row r="254" spans="1:10" ht="86.25" customHeight="1">
      <c r="A254" s="313" t="s">
        <v>1598</v>
      </c>
      <c r="B254" s="315" t="s">
        <v>1599</v>
      </c>
      <c r="C254" s="306" t="s">
        <v>1580</v>
      </c>
      <c r="D254" s="306">
        <v>0</v>
      </c>
      <c r="E254" s="33"/>
      <c r="F254" s="32"/>
      <c r="G254" s="203"/>
      <c r="H254" s="33"/>
      <c r="I254" s="27" t="s">
        <v>1600</v>
      </c>
      <c r="J254" s="298"/>
    </row>
    <row r="255" spans="1:10" ht="81" customHeight="1">
      <c r="A255" s="313" t="s">
        <v>1601</v>
      </c>
      <c r="B255" s="314" t="s">
        <v>1443</v>
      </c>
      <c r="C255" s="306" t="s">
        <v>1443</v>
      </c>
      <c r="D255" s="306">
        <v>0</v>
      </c>
      <c r="E255" s="33"/>
      <c r="F255" s="32"/>
      <c r="G255" s="203"/>
      <c r="H255" s="33"/>
      <c r="I255" s="27" t="s">
        <v>1602</v>
      </c>
      <c r="J255" s="304"/>
    </row>
    <row r="256" spans="1:10" ht="51" customHeight="1">
      <c r="A256" s="316" t="s">
        <v>1584</v>
      </c>
      <c r="B256" s="317" t="s">
        <v>1603</v>
      </c>
      <c r="C256" s="306" t="s">
        <v>1585</v>
      </c>
      <c r="D256" s="306"/>
      <c r="E256" s="68"/>
      <c r="F256" s="38"/>
      <c r="G256" s="205"/>
      <c r="H256" s="68"/>
      <c r="I256" s="68"/>
      <c r="J256" s="318"/>
    </row>
    <row r="257" spans="1:10" ht="20.25">
      <c r="A257" s="311" t="s">
        <v>1604</v>
      </c>
      <c r="B257" s="312"/>
      <c r="C257" s="312"/>
      <c r="D257" s="312"/>
      <c r="E257" s="20"/>
      <c r="F257" s="60"/>
      <c r="G257" s="200"/>
      <c r="H257" s="20"/>
      <c r="I257" s="20"/>
      <c r="J257" s="291"/>
    </row>
    <row r="258" spans="1:10" ht="43.5" customHeight="1">
      <c r="A258" s="295" t="s">
        <v>1605</v>
      </c>
      <c r="B258" s="320"/>
      <c r="C258" s="320"/>
      <c r="D258" s="320"/>
      <c r="E258" s="33"/>
      <c r="F258" s="32"/>
      <c r="G258" s="203"/>
      <c r="H258" s="33"/>
      <c r="I258" s="33"/>
      <c r="J258" s="304"/>
    </row>
    <row r="259" spans="1:10" ht="97.5" customHeight="1">
      <c r="A259" s="301" t="s">
        <v>1565</v>
      </c>
      <c r="B259" s="302" t="s">
        <v>1593</v>
      </c>
      <c r="C259" s="302" t="s">
        <v>1593</v>
      </c>
      <c r="D259" s="306">
        <v>0</v>
      </c>
      <c r="E259" s="33"/>
      <c r="F259" s="32"/>
      <c r="G259" s="203"/>
      <c r="H259" s="33"/>
      <c r="I259" s="33"/>
      <c r="J259" s="304"/>
    </row>
    <row r="260" spans="1:10" ht="77.25" customHeight="1">
      <c r="A260" s="301" t="s">
        <v>1569</v>
      </c>
      <c r="B260" s="302" t="s">
        <v>1570</v>
      </c>
      <c r="C260" s="303" t="s">
        <v>1606</v>
      </c>
      <c r="D260" s="303">
        <v>0</v>
      </c>
      <c r="E260" s="33"/>
      <c r="F260" s="32"/>
      <c r="G260" s="203"/>
      <c r="H260" s="33"/>
      <c r="I260" s="33"/>
      <c r="J260" s="304"/>
    </row>
    <row r="261" spans="1:10" ht="88.5" customHeight="1">
      <c r="A261" s="292" t="s">
        <v>1607</v>
      </c>
      <c r="B261" s="293" t="s">
        <v>1608</v>
      </c>
      <c r="C261" s="293" t="s">
        <v>1608</v>
      </c>
      <c r="D261" s="302">
        <v>0</v>
      </c>
      <c r="E261" s="33"/>
      <c r="F261" s="32"/>
      <c r="G261" s="203"/>
      <c r="H261" s="33"/>
      <c r="I261" s="33"/>
      <c r="J261" s="304"/>
    </row>
    <row r="262" spans="1:10" ht="81.75" customHeight="1">
      <c r="A262" s="295" t="s">
        <v>1609</v>
      </c>
      <c r="B262" s="320"/>
      <c r="C262" s="320"/>
      <c r="D262" s="320"/>
      <c r="E262" s="33"/>
      <c r="F262" s="32"/>
      <c r="G262" s="203"/>
      <c r="H262" s="33"/>
      <c r="I262" s="33"/>
      <c r="J262" s="304"/>
    </row>
    <row r="263" spans="1:10" ht="92.25" customHeight="1">
      <c r="A263" s="301" t="s">
        <v>1565</v>
      </c>
      <c r="B263" s="302" t="s">
        <v>1593</v>
      </c>
      <c r="C263" s="293" t="s">
        <v>1608</v>
      </c>
      <c r="D263" s="302">
        <v>0</v>
      </c>
      <c r="E263" s="33"/>
      <c r="F263" s="32"/>
      <c r="G263" s="203"/>
      <c r="H263" s="33"/>
      <c r="I263" s="33"/>
      <c r="J263" s="304"/>
    </row>
    <row r="264" spans="1:10" ht="69" customHeight="1">
      <c r="A264" s="301" t="s">
        <v>1569</v>
      </c>
      <c r="B264" s="302" t="s">
        <v>1570</v>
      </c>
      <c r="C264" s="302" t="s">
        <v>1571</v>
      </c>
      <c r="D264" s="302">
        <v>0</v>
      </c>
      <c r="E264" s="33"/>
      <c r="F264" s="32"/>
      <c r="G264" s="203"/>
      <c r="H264" s="33"/>
      <c r="I264" s="33"/>
      <c r="J264" s="304"/>
    </row>
    <row r="265" spans="1:10" ht="56.25" customHeight="1">
      <c r="A265" s="305" t="s">
        <v>1610</v>
      </c>
      <c r="B265" s="302" t="s">
        <v>1207</v>
      </c>
      <c r="C265" s="302" t="s">
        <v>1207</v>
      </c>
      <c r="D265" s="302">
        <v>0</v>
      </c>
      <c r="E265" s="33"/>
      <c r="F265" s="32"/>
      <c r="G265" s="203"/>
      <c r="H265" s="33"/>
      <c r="I265" s="33"/>
      <c r="J265" s="304"/>
    </row>
    <row r="266" spans="1:10" ht="51" customHeight="1">
      <c r="A266" s="305" t="s">
        <v>1611</v>
      </c>
      <c r="B266" s="302" t="s">
        <v>1207</v>
      </c>
      <c r="C266" s="302" t="s">
        <v>1207</v>
      </c>
      <c r="D266" s="302">
        <v>0</v>
      </c>
      <c r="E266" s="33"/>
      <c r="F266" s="32"/>
      <c r="G266" s="203"/>
      <c r="H266" s="33"/>
      <c r="I266" s="33"/>
      <c r="J266" s="304"/>
    </row>
    <row r="267" spans="1:10" ht="90.75" customHeight="1">
      <c r="A267" s="305" t="s">
        <v>1612</v>
      </c>
      <c r="B267" s="302" t="s">
        <v>1613</v>
      </c>
      <c r="C267" s="302" t="s">
        <v>1613</v>
      </c>
      <c r="D267" s="306">
        <v>0</v>
      </c>
      <c r="E267" s="33"/>
      <c r="F267" s="32"/>
      <c r="G267" s="203"/>
      <c r="H267" s="33"/>
      <c r="I267" s="33"/>
      <c r="J267" s="304"/>
    </row>
    <row r="268" spans="1:10" ht="63" customHeight="1">
      <c r="A268" s="305" t="s">
        <v>1614</v>
      </c>
      <c r="B268" s="302" t="s">
        <v>1575</v>
      </c>
      <c r="C268" s="302" t="s">
        <v>1575</v>
      </c>
      <c r="D268" s="302">
        <v>0</v>
      </c>
      <c r="E268" s="33"/>
      <c r="F268" s="32"/>
      <c r="G268" s="203"/>
      <c r="H268" s="33"/>
      <c r="I268" s="33"/>
      <c r="J268" s="304"/>
    </row>
    <row r="269" spans="1:10" ht="40.5" customHeight="1">
      <c r="A269" s="308" t="s">
        <v>1615</v>
      </c>
      <c r="B269" s="321" t="s">
        <v>1603</v>
      </c>
      <c r="C269" s="321" t="s">
        <v>1603</v>
      </c>
      <c r="D269" s="321"/>
      <c r="E269" s="68"/>
      <c r="F269" s="38"/>
      <c r="G269" s="205"/>
      <c r="H269" s="68"/>
      <c r="I269" s="68"/>
      <c r="J269" s="318"/>
    </row>
    <row r="270" spans="1:10" ht="44.25" customHeight="1">
      <c r="A270" s="311" t="s">
        <v>1616</v>
      </c>
      <c r="B270" s="312"/>
      <c r="C270" s="312"/>
      <c r="D270" s="312"/>
      <c r="E270" s="122" t="s">
        <v>1617</v>
      </c>
      <c r="F270" s="60"/>
      <c r="G270" s="322"/>
      <c r="H270" s="20"/>
      <c r="I270" s="20"/>
      <c r="J270" s="291"/>
    </row>
    <row r="271" spans="1:10" ht="98.25" customHeight="1">
      <c r="A271" s="305" t="s">
        <v>1618</v>
      </c>
      <c r="B271" s="306" t="s">
        <v>1619</v>
      </c>
      <c r="C271" s="306" t="s">
        <v>1620</v>
      </c>
      <c r="D271" s="306">
        <v>0</v>
      </c>
      <c r="E271" s="33"/>
      <c r="F271" s="32"/>
      <c r="G271" s="32" t="s">
        <v>1621</v>
      </c>
      <c r="H271" s="27"/>
      <c r="I271" s="27"/>
      <c r="J271" s="298"/>
    </row>
    <row r="272" spans="1:10" ht="60.75">
      <c r="A272" s="305" t="s">
        <v>1622</v>
      </c>
      <c r="B272" s="302" t="s">
        <v>1623</v>
      </c>
      <c r="C272" s="302" t="s">
        <v>1623</v>
      </c>
      <c r="D272" s="306">
        <v>0</v>
      </c>
      <c r="E272" s="33"/>
      <c r="F272" s="32"/>
      <c r="G272" s="203"/>
      <c r="H272" s="33"/>
      <c r="I272" s="33"/>
      <c r="J272" s="304"/>
    </row>
    <row r="273" spans="1:10" ht="66" customHeight="1">
      <c r="A273" s="305" t="s">
        <v>1624</v>
      </c>
      <c r="B273" s="306" t="s">
        <v>1207</v>
      </c>
      <c r="C273" s="306" t="s">
        <v>1207</v>
      </c>
      <c r="D273" s="306">
        <v>0</v>
      </c>
      <c r="E273" s="33"/>
      <c r="F273" s="32"/>
      <c r="G273" s="203"/>
      <c r="H273" s="33"/>
      <c r="I273" s="33"/>
      <c r="J273" s="304"/>
    </row>
    <row r="274" spans="1:10" ht="66" customHeight="1">
      <c r="A274" s="305" t="s">
        <v>1625</v>
      </c>
      <c r="B274" s="306" t="s">
        <v>1575</v>
      </c>
      <c r="C274" s="306" t="s">
        <v>1575</v>
      </c>
      <c r="D274" s="306">
        <v>0</v>
      </c>
      <c r="E274" s="33"/>
      <c r="F274" s="32"/>
      <c r="G274" s="203"/>
      <c r="H274" s="33"/>
      <c r="I274" s="33"/>
      <c r="J274" s="304"/>
    </row>
    <row r="275" spans="1:10" ht="87" customHeight="1">
      <c r="A275" s="308" t="s">
        <v>1626</v>
      </c>
      <c r="B275" s="323" t="s">
        <v>1627</v>
      </c>
      <c r="C275" s="323" t="s">
        <v>1627</v>
      </c>
      <c r="D275" s="323">
        <v>0</v>
      </c>
      <c r="E275" s="68" t="s">
        <v>1221</v>
      </c>
      <c r="F275" s="38"/>
      <c r="G275" s="205"/>
      <c r="H275" s="68"/>
      <c r="I275" s="68"/>
      <c r="J275" s="318"/>
    </row>
    <row r="276" spans="1:10" ht="42" customHeight="1">
      <c r="A276" s="1539" t="s">
        <v>1628</v>
      </c>
      <c r="B276" s="1540"/>
      <c r="C276" s="324"/>
      <c r="D276" s="324"/>
      <c r="E276" s="231"/>
      <c r="F276" s="138"/>
      <c r="G276" s="232"/>
      <c r="H276" s="99"/>
      <c r="I276" s="99"/>
      <c r="J276" s="325"/>
    </row>
    <row r="277" spans="1:10" ht="42" customHeight="1">
      <c r="A277" s="1541" t="s">
        <v>1629</v>
      </c>
      <c r="B277" s="1542"/>
      <c r="C277" s="326"/>
      <c r="D277" s="326"/>
      <c r="E277" s="231"/>
      <c r="F277" s="138"/>
      <c r="G277" s="232"/>
      <c r="H277" s="99"/>
      <c r="I277" s="99"/>
      <c r="J277" s="325"/>
    </row>
    <row r="278" spans="1:10" ht="108" customHeight="1">
      <c r="A278" s="1550" t="s">
        <v>1630</v>
      </c>
      <c r="B278" s="1551"/>
      <c r="C278" s="327"/>
      <c r="D278" s="327"/>
      <c r="E278" s="231"/>
      <c r="F278" s="138"/>
      <c r="G278" s="232"/>
      <c r="H278" s="99"/>
      <c r="I278" s="99"/>
      <c r="J278" s="325"/>
    </row>
    <row r="279" spans="1:10" ht="63" customHeight="1">
      <c r="A279" s="311" t="s">
        <v>1631</v>
      </c>
      <c r="B279" s="328"/>
      <c r="C279" s="329"/>
      <c r="D279" s="329"/>
      <c r="E279" s="20"/>
      <c r="F279" s="69"/>
      <c r="G279" s="200"/>
      <c r="H279" s="20"/>
      <c r="I279" s="20"/>
      <c r="J279" s="291"/>
    </row>
    <row r="280" spans="1:10" ht="52.5" customHeight="1">
      <c r="A280" s="295" t="s">
        <v>1632</v>
      </c>
      <c r="B280" s="330"/>
      <c r="C280" s="331"/>
      <c r="D280" s="331"/>
      <c r="E280" s="33"/>
      <c r="F280" s="70"/>
      <c r="G280" s="203"/>
      <c r="H280" s="33"/>
      <c r="I280" s="33"/>
      <c r="J280" s="304"/>
    </row>
    <row r="281" spans="1:10" ht="80.25" customHeight="1">
      <c r="A281" s="301" t="s">
        <v>1565</v>
      </c>
      <c r="B281" s="302" t="s">
        <v>1593</v>
      </c>
      <c r="C281" s="302" t="s">
        <v>1593</v>
      </c>
      <c r="D281" s="306">
        <v>0</v>
      </c>
      <c r="E281" s="33"/>
      <c r="F281" s="70"/>
      <c r="G281" s="203"/>
      <c r="H281" s="33"/>
      <c r="I281" s="33"/>
      <c r="J281" s="304"/>
    </row>
    <row r="282" spans="1:10" ht="81.75" customHeight="1">
      <c r="A282" s="301" t="s">
        <v>1569</v>
      </c>
      <c r="B282" s="302" t="s">
        <v>1570</v>
      </c>
      <c r="C282" s="302" t="s">
        <v>1570</v>
      </c>
      <c r="D282" s="302">
        <v>0</v>
      </c>
      <c r="E282" s="33"/>
      <c r="G282" s="203"/>
      <c r="H282" s="33"/>
      <c r="I282" s="33"/>
      <c r="J282" s="304"/>
    </row>
    <row r="283" spans="1:10" ht="44.25" customHeight="1">
      <c r="A283" s="305" t="s">
        <v>1633</v>
      </c>
      <c r="B283" s="302" t="s">
        <v>1207</v>
      </c>
      <c r="C283" s="303" t="s">
        <v>1634</v>
      </c>
      <c r="D283" s="303"/>
      <c r="E283" s="33"/>
      <c r="F283" s="70"/>
      <c r="G283" s="203"/>
      <c r="H283" s="33"/>
      <c r="I283" s="33"/>
      <c r="J283" s="304"/>
    </row>
    <row r="284" spans="1:10" ht="52.5" customHeight="1">
      <c r="A284" s="305" t="s">
        <v>1635</v>
      </c>
      <c r="B284" s="309" t="s">
        <v>1597</v>
      </c>
      <c r="C284" s="310"/>
      <c r="D284" s="310"/>
      <c r="E284" s="68"/>
      <c r="F284" s="332"/>
      <c r="G284" s="205"/>
      <c r="H284" s="68"/>
      <c r="I284" s="68"/>
      <c r="J284" s="318"/>
    </row>
    <row r="285" spans="1:10" ht="61.5" customHeight="1">
      <c r="A285" s="311" t="s">
        <v>1636</v>
      </c>
      <c r="B285" s="303"/>
      <c r="C285" s="303"/>
      <c r="D285" s="303"/>
      <c r="E285" s="20"/>
      <c r="F285" s="60"/>
      <c r="G285" s="200"/>
      <c r="H285" s="20"/>
      <c r="I285" s="20"/>
      <c r="J285" s="291"/>
    </row>
    <row r="286" spans="1:10" ht="67.5" customHeight="1">
      <c r="A286" s="295" t="s">
        <v>1637</v>
      </c>
      <c r="B286" s="320"/>
      <c r="C286" s="320"/>
      <c r="D286" s="320"/>
      <c r="E286" s="33"/>
      <c r="F286" s="32"/>
      <c r="G286" s="203"/>
      <c r="H286" s="33"/>
      <c r="I286" s="33"/>
      <c r="J286" s="304"/>
    </row>
    <row r="287" spans="1:10" ht="89.25" customHeight="1">
      <c r="A287" s="301" t="s">
        <v>1565</v>
      </c>
      <c r="B287" s="302" t="s">
        <v>1593</v>
      </c>
      <c r="C287" s="302" t="s">
        <v>1593</v>
      </c>
      <c r="D287" s="306">
        <v>0</v>
      </c>
      <c r="E287" s="33"/>
      <c r="F287" s="32"/>
      <c r="G287" s="203"/>
      <c r="H287" s="33"/>
      <c r="I287" s="33"/>
      <c r="J287" s="304"/>
    </row>
    <row r="288" spans="1:10" ht="90.75" customHeight="1">
      <c r="A288" s="301" t="s">
        <v>1569</v>
      </c>
      <c r="B288" s="302" t="s">
        <v>1570</v>
      </c>
      <c r="C288" s="302" t="s">
        <v>1570</v>
      </c>
      <c r="D288" s="302">
        <v>0</v>
      </c>
      <c r="E288" s="33"/>
      <c r="F288" s="32"/>
      <c r="G288" s="203"/>
      <c r="H288" s="33"/>
      <c r="I288" s="33"/>
      <c r="J288" s="304"/>
    </row>
    <row r="289" spans="1:10" ht="90" customHeight="1">
      <c r="A289" s="305" t="s">
        <v>1638</v>
      </c>
      <c r="B289" s="302" t="s">
        <v>1639</v>
      </c>
      <c r="C289" s="302" t="s">
        <v>1639</v>
      </c>
      <c r="D289" s="302">
        <v>0</v>
      </c>
      <c r="E289" s="33"/>
      <c r="F289" s="32"/>
      <c r="G289" s="203"/>
      <c r="H289" s="33"/>
      <c r="I289" s="33"/>
      <c r="J289" s="304"/>
    </row>
    <row r="290" spans="1:10" ht="51" customHeight="1">
      <c r="A290" s="305" t="s">
        <v>1633</v>
      </c>
      <c r="B290" s="302" t="s">
        <v>1575</v>
      </c>
      <c r="C290" s="303" t="s">
        <v>1634</v>
      </c>
      <c r="D290" s="303"/>
      <c r="E290" s="33"/>
      <c r="F290" s="32"/>
      <c r="G290" s="203"/>
      <c r="H290" s="33"/>
      <c r="I290" s="33"/>
      <c r="J290" s="304"/>
    </row>
    <row r="291" spans="1:10" ht="57" customHeight="1">
      <c r="A291" s="308" t="s">
        <v>1640</v>
      </c>
      <c r="B291" s="309" t="s">
        <v>1597</v>
      </c>
      <c r="C291" s="310"/>
      <c r="D291" s="310"/>
      <c r="E291" s="68"/>
      <c r="F291" s="38"/>
      <c r="G291" s="205"/>
      <c r="H291" s="68"/>
      <c r="I291" s="68"/>
      <c r="J291" s="318"/>
    </row>
    <row r="292" spans="1:10" ht="28.5" customHeight="1">
      <c r="A292" s="1552" t="s">
        <v>1641</v>
      </c>
      <c r="B292" s="1553"/>
      <c r="C292" s="326"/>
      <c r="D292" s="326"/>
      <c r="E292" s="231"/>
      <c r="F292" s="138"/>
      <c r="G292" s="232"/>
      <c r="H292" s="99"/>
      <c r="I292" s="99"/>
      <c r="J292" s="325"/>
    </row>
    <row r="293" spans="1:10" ht="65.25" customHeight="1">
      <c r="A293" s="1554" t="s">
        <v>1642</v>
      </c>
      <c r="B293" s="1555"/>
      <c r="C293" s="333"/>
      <c r="D293" s="333"/>
      <c r="E293" s="231"/>
      <c r="F293" s="138"/>
      <c r="G293" s="232"/>
      <c r="H293" s="99"/>
      <c r="I293" s="99"/>
      <c r="J293" s="325"/>
    </row>
    <row r="294" spans="1:10" ht="30.75" customHeight="1">
      <c r="A294" s="334" t="s">
        <v>1643</v>
      </c>
      <c r="B294" s="335"/>
      <c r="C294" s="336"/>
      <c r="D294" s="336"/>
      <c r="E294" s="20"/>
      <c r="F294" s="60"/>
      <c r="G294" s="200"/>
      <c r="H294" s="20"/>
      <c r="I294" s="20"/>
      <c r="J294" s="291"/>
    </row>
    <row r="295" spans="1:10" ht="98.25" customHeight="1">
      <c r="A295" s="305" t="s">
        <v>1644</v>
      </c>
      <c r="B295" s="302" t="s">
        <v>1645</v>
      </c>
      <c r="C295" s="302" t="s">
        <v>1645</v>
      </c>
      <c r="D295" s="302">
        <v>0</v>
      </c>
      <c r="E295" s="33"/>
      <c r="F295" s="32"/>
      <c r="G295" s="32" t="s">
        <v>1646</v>
      </c>
      <c r="H295" s="27" t="s">
        <v>1283</v>
      </c>
      <c r="I295" s="33"/>
      <c r="J295" s="304"/>
    </row>
    <row r="296" spans="1:10" ht="47.25" customHeight="1">
      <c r="A296" s="292" t="s">
        <v>1647</v>
      </c>
      <c r="B296" s="302" t="s">
        <v>1443</v>
      </c>
      <c r="C296" s="302" t="s">
        <v>1443</v>
      </c>
      <c r="D296" s="302">
        <v>0</v>
      </c>
      <c r="E296" s="33"/>
      <c r="F296" s="32"/>
      <c r="G296" s="32" t="s">
        <v>1648</v>
      </c>
      <c r="H296" s="27"/>
      <c r="I296" s="33"/>
      <c r="J296" s="304"/>
    </row>
    <row r="297" spans="1:10" ht="29.25" customHeight="1">
      <c r="A297" s="337" t="s">
        <v>1649</v>
      </c>
      <c r="B297" s="302"/>
      <c r="C297" s="303"/>
      <c r="D297" s="303"/>
      <c r="E297" s="33"/>
      <c r="F297" s="32"/>
      <c r="G297" s="203"/>
      <c r="H297" s="33"/>
      <c r="I297" s="33"/>
      <c r="J297" s="304"/>
    </row>
    <row r="298" spans="1:10" ht="69.75" customHeight="1">
      <c r="A298" s="301" t="s">
        <v>1650</v>
      </c>
      <c r="B298" s="338" t="s">
        <v>1651</v>
      </c>
      <c r="C298" s="338" t="s">
        <v>1651</v>
      </c>
      <c r="D298" s="541">
        <v>0</v>
      </c>
      <c r="E298" s="33"/>
      <c r="F298" s="32"/>
      <c r="G298" s="203"/>
      <c r="H298" s="33"/>
      <c r="I298" s="33"/>
      <c r="J298" s="304"/>
    </row>
    <row r="299" spans="1:10" ht="65.25" customHeight="1">
      <c r="A299" s="301" t="s">
        <v>1652</v>
      </c>
      <c r="B299" s="306" t="s">
        <v>1653</v>
      </c>
      <c r="C299" s="338" t="s">
        <v>1651</v>
      </c>
      <c r="D299" s="541">
        <v>0</v>
      </c>
      <c r="E299" s="33"/>
      <c r="F299" s="32"/>
      <c r="G299" s="203"/>
      <c r="H299" s="33"/>
      <c r="I299" s="33"/>
      <c r="J299" s="304"/>
    </row>
    <row r="300" spans="1:10" ht="64.5" customHeight="1">
      <c r="A300" s="305" t="s">
        <v>1654</v>
      </c>
      <c r="B300" s="302" t="s">
        <v>1655</v>
      </c>
      <c r="C300" s="302" t="s">
        <v>1655</v>
      </c>
      <c r="D300" s="302">
        <v>0</v>
      </c>
      <c r="E300" s="33"/>
      <c r="F300" s="32"/>
      <c r="G300" s="203"/>
      <c r="H300" s="33"/>
      <c r="I300" s="33"/>
      <c r="J300" s="304"/>
    </row>
    <row r="301" spans="1:10" ht="74.25" customHeight="1">
      <c r="A301" s="339" t="s">
        <v>1656</v>
      </c>
      <c r="B301" s="309" t="s">
        <v>1657</v>
      </c>
      <c r="C301" s="309" t="s">
        <v>1658</v>
      </c>
      <c r="D301" s="309">
        <v>0</v>
      </c>
      <c r="E301" s="68"/>
      <c r="F301" s="38"/>
      <c r="G301" s="205"/>
      <c r="H301" s="68"/>
      <c r="I301" s="68"/>
      <c r="J301" s="318"/>
    </row>
    <row r="302" spans="1:10" ht="27.75" customHeight="1">
      <c r="A302" s="340" t="s">
        <v>1659</v>
      </c>
      <c r="B302" s="319"/>
      <c r="C302" s="320"/>
      <c r="D302" s="320"/>
      <c r="E302" s="20"/>
      <c r="F302" s="60"/>
      <c r="G302" s="200"/>
      <c r="H302" s="20"/>
      <c r="I302" s="20"/>
      <c r="J302" s="291"/>
    </row>
    <row r="303" spans="1:10" ht="66" customHeight="1">
      <c r="A303" s="305" t="s">
        <v>1660</v>
      </c>
      <c r="B303" s="302" t="s">
        <v>1658</v>
      </c>
      <c r="C303" s="302" t="s">
        <v>1658</v>
      </c>
      <c r="D303" s="302">
        <v>0</v>
      </c>
      <c r="E303" s="33"/>
      <c r="F303" s="32"/>
      <c r="G303" s="203"/>
      <c r="H303" s="33"/>
      <c r="I303" s="33"/>
      <c r="J303" s="304"/>
    </row>
    <row r="304" spans="1:10" ht="53.25" customHeight="1">
      <c r="A304" s="305" t="s">
        <v>1661</v>
      </c>
      <c r="B304" s="306" t="s">
        <v>1575</v>
      </c>
      <c r="C304" s="306" t="s">
        <v>1575</v>
      </c>
      <c r="D304" s="306">
        <v>0</v>
      </c>
      <c r="E304" s="33"/>
      <c r="F304" s="32"/>
      <c r="G304" s="203"/>
      <c r="H304" s="33"/>
      <c r="I304" s="33"/>
      <c r="J304" s="304"/>
    </row>
    <row r="305" spans="1:10" ht="92.25" customHeight="1">
      <c r="A305" s="308" t="s">
        <v>1662</v>
      </c>
      <c r="B305" s="306" t="s">
        <v>1663</v>
      </c>
      <c r="C305" s="323"/>
      <c r="D305" s="323"/>
      <c r="E305" s="68"/>
      <c r="F305" s="38"/>
      <c r="G305" s="205"/>
      <c r="H305" s="68"/>
      <c r="I305" s="68"/>
      <c r="J305" s="318"/>
    </row>
    <row r="306" spans="1:10" ht="51.75" customHeight="1">
      <c r="A306" s="1556" t="s">
        <v>1664</v>
      </c>
      <c r="B306" s="1557"/>
      <c r="C306" s="333"/>
      <c r="D306" s="333"/>
      <c r="E306" s="231"/>
      <c r="F306" s="138"/>
      <c r="G306" s="232"/>
      <c r="H306" s="99"/>
      <c r="I306" s="99"/>
      <c r="J306" s="325"/>
    </row>
    <row r="307" spans="1:10" ht="27" customHeight="1">
      <c r="A307" s="311" t="s">
        <v>1665</v>
      </c>
      <c r="B307" s="341"/>
      <c r="C307" s="342"/>
      <c r="D307" s="342"/>
      <c r="E307" s="20"/>
      <c r="F307" s="60"/>
      <c r="G307" s="200"/>
      <c r="H307" s="20"/>
      <c r="I307" s="20"/>
      <c r="J307" s="291"/>
    </row>
    <row r="308" spans="1:10" ht="57" customHeight="1">
      <c r="A308" s="305" t="s">
        <v>1666</v>
      </c>
      <c r="B308" s="343" t="s">
        <v>1298</v>
      </c>
      <c r="C308" s="343" t="s">
        <v>1298</v>
      </c>
      <c r="D308" s="319"/>
      <c r="E308" s="33"/>
      <c r="F308" s="32"/>
      <c r="G308" s="203"/>
      <c r="H308" s="33"/>
      <c r="I308" s="33"/>
      <c r="J308" s="304"/>
    </row>
    <row r="309" spans="1:10" ht="46.5" customHeight="1">
      <c r="A309" s="305" t="s">
        <v>1667</v>
      </c>
      <c r="B309" s="302" t="s">
        <v>1298</v>
      </c>
      <c r="C309" s="343" t="s">
        <v>1298</v>
      </c>
      <c r="D309" s="319"/>
      <c r="E309" s="33"/>
      <c r="F309" s="32"/>
      <c r="G309" s="203"/>
      <c r="H309" s="33"/>
      <c r="I309" s="33"/>
      <c r="J309" s="304"/>
    </row>
    <row r="310" spans="1:10" ht="32.25" customHeight="1">
      <c r="A310" s="305" t="s">
        <v>1668</v>
      </c>
      <c r="B310" s="302" t="s">
        <v>1298</v>
      </c>
      <c r="C310" s="343" t="s">
        <v>1298</v>
      </c>
      <c r="D310" s="319"/>
      <c r="E310" s="33"/>
      <c r="F310" s="32"/>
      <c r="G310" s="203"/>
      <c r="H310" s="33"/>
      <c r="I310" s="33"/>
      <c r="J310" s="304"/>
    </row>
    <row r="311" spans="1:10" ht="57" customHeight="1">
      <c r="A311" s="305" t="s">
        <v>1669</v>
      </c>
      <c r="B311" s="302" t="s">
        <v>1670</v>
      </c>
      <c r="C311" s="302" t="s">
        <v>1670</v>
      </c>
      <c r="D311" s="306">
        <v>0</v>
      </c>
      <c r="E311" s="33"/>
      <c r="F311" s="32"/>
      <c r="G311" s="203"/>
      <c r="H311" s="33"/>
      <c r="I311" s="33"/>
      <c r="J311" s="304"/>
    </row>
    <row r="312" spans="1:10" ht="105.75" customHeight="1">
      <c r="A312" s="305" t="s">
        <v>1671</v>
      </c>
      <c r="B312" s="306" t="s">
        <v>1672</v>
      </c>
      <c r="C312" s="306" t="s">
        <v>1672</v>
      </c>
      <c r="D312" s="306">
        <v>0</v>
      </c>
      <c r="E312" s="33"/>
      <c r="F312" s="32"/>
      <c r="G312" s="203"/>
      <c r="H312" s="33"/>
      <c r="I312" s="33"/>
      <c r="J312" s="304"/>
    </row>
    <row r="313" spans="1:10" ht="50.25" customHeight="1">
      <c r="A313" s="305" t="s">
        <v>1673</v>
      </c>
      <c r="B313" s="302" t="s">
        <v>1298</v>
      </c>
      <c r="C313" s="302" t="s">
        <v>1298</v>
      </c>
      <c r="D313" s="302"/>
      <c r="E313" s="33"/>
      <c r="F313" s="32"/>
      <c r="G313" s="203"/>
      <c r="H313" s="33"/>
      <c r="I313" s="33"/>
      <c r="J313" s="304"/>
    </row>
    <row r="314" spans="1:10" ht="47.25" customHeight="1">
      <c r="A314" s="305" t="s">
        <v>1674</v>
      </c>
      <c r="B314" s="302" t="s">
        <v>1396</v>
      </c>
      <c r="C314" s="302" t="s">
        <v>1396</v>
      </c>
      <c r="D314" s="302">
        <v>0</v>
      </c>
      <c r="E314" s="33"/>
      <c r="F314" s="32"/>
      <c r="G314" s="203"/>
      <c r="H314" s="33"/>
      <c r="I314" s="33"/>
      <c r="J314" s="304"/>
    </row>
    <row r="315" spans="1:10" ht="83.25" customHeight="1">
      <c r="A315" s="305" t="s">
        <v>1675</v>
      </c>
      <c r="B315" s="306" t="s">
        <v>1676</v>
      </c>
      <c r="C315" s="306" t="s">
        <v>1676</v>
      </c>
      <c r="D315" s="306">
        <v>0</v>
      </c>
      <c r="E315" s="33"/>
      <c r="F315" s="32"/>
      <c r="G315" s="203"/>
      <c r="H315" s="33"/>
      <c r="I315" s="33"/>
      <c r="J315" s="304"/>
    </row>
    <row r="316" spans="1:10" ht="39" customHeight="1">
      <c r="A316" s="305" t="s">
        <v>1677</v>
      </c>
      <c r="B316" s="302" t="s">
        <v>1396</v>
      </c>
      <c r="C316" s="302" t="s">
        <v>1396</v>
      </c>
      <c r="D316" s="302">
        <v>0</v>
      </c>
      <c r="E316" s="33"/>
      <c r="F316" s="32"/>
      <c r="G316" s="203"/>
      <c r="H316" s="33"/>
      <c r="I316" s="33"/>
      <c r="J316" s="304"/>
    </row>
    <row r="317" spans="1:10" ht="59.25" customHeight="1">
      <c r="A317" s="305" t="s">
        <v>1678</v>
      </c>
      <c r="B317" s="302" t="s">
        <v>1679</v>
      </c>
      <c r="C317" s="302" t="s">
        <v>1679</v>
      </c>
      <c r="D317" s="302">
        <v>0</v>
      </c>
      <c r="E317" s="33"/>
      <c r="F317" s="32"/>
      <c r="G317" s="203"/>
      <c r="H317" s="33"/>
      <c r="I317" s="33"/>
      <c r="J317" s="304"/>
    </row>
    <row r="318" spans="1:10" ht="65.25" customHeight="1">
      <c r="A318" s="305" t="s">
        <v>1680</v>
      </c>
      <c r="B318" s="306" t="s">
        <v>1681</v>
      </c>
      <c r="C318" s="306" t="s">
        <v>1681</v>
      </c>
      <c r="D318" s="306">
        <v>0</v>
      </c>
      <c r="E318" s="33"/>
      <c r="F318" s="32"/>
      <c r="G318" s="203"/>
      <c r="H318" s="33"/>
      <c r="I318" s="33"/>
      <c r="J318" s="304"/>
    </row>
    <row r="319" spans="1:10" ht="57" customHeight="1">
      <c r="A319" s="305" t="s">
        <v>1682</v>
      </c>
      <c r="B319" s="302" t="s">
        <v>1683</v>
      </c>
      <c r="C319" s="303"/>
      <c r="D319" s="303"/>
      <c r="E319" s="33"/>
      <c r="F319" s="32"/>
      <c r="G319" s="203"/>
      <c r="H319" s="33"/>
      <c r="I319" s="33"/>
      <c r="J319" s="304"/>
    </row>
    <row r="320" spans="1:10" ht="49.5" customHeight="1">
      <c r="A320" s="308" t="s">
        <v>1684</v>
      </c>
      <c r="B320" s="323" t="s">
        <v>1298</v>
      </c>
      <c r="C320" s="310"/>
      <c r="D320" s="310"/>
      <c r="E320" s="68"/>
      <c r="F320" s="38"/>
      <c r="G320" s="205"/>
      <c r="H320" s="68"/>
      <c r="I320" s="68"/>
      <c r="J320" s="318"/>
    </row>
    <row r="321" spans="1:10" ht="25.5" customHeight="1">
      <c r="A321" s="1539" t="s">
        <v>1685</v>
      </c>
      <c r="B321" s="1540"/>
      <c r="C321" s="324"/>
      <c r="D321" s="324"/>
      <c r="E321" s="231"/>
      <c r="F321" s="138"/>
      <c r="G321" s="232"/>
      <c r="H321" s="99"/>
      <c r="I321" s="99"/>
      <c r="J321" s="325"/>
    </row>
    <row r="322" spans="1:10" ht="56.25" customHeight="1">
      <c r="A322" s="1503" t="s">
        <v>1686</v>
      </c>
      <c r="B322" s="1549"/>
      <c r="C322" s="344"/>
      <c r="D322" s="344"/>
      <c r="E322" s="231"/>
      <c r="F322" s="138"/>
      <c r="G322" s="232"/>
      <c r="H322" s="99"/>
      <c r="I322" s="99"/>
      <c r="J322" s="325"/>
    </row>
    <row r="323" spans="1:10" ht="96" customHeight="1">
      <c r="A323" s="249" t="s">
        <v>1687</v>
      </c>
      <c r="B323" s="36" t="s">
        <v>1688</v>
      </c>
      <c r="C323" s="52" t="s">
        <v>1688</v>
      </c>
      <c r="D323" s="52">
        <v>0</v>
      </c>
      <c r="E323" s="50" t="s">
        <v>1689</v>
      </c>
      <c r="F323" s="45" t="s">
        <v>1690</v>
      </c>
      <c r="G323" s="45" t="s">
        <v>1691</v>
      </c>
      <c r="H323" s="44"/>
      <c r="I323" s="54" t="s">
        <v>1692</v>
      </c>
      <c r="J323" s="49"/>
    </row>
    <row r="324" spans="1:10" ht="79.5" customHeight="1">
      <c r="A324" s="82" t="s">
        <v>1693</v>
      </c>
      <c r="B324" s="43" t="s">
        <v>1694</v>
      </c>
      <c r="C324" s="43" t="s">
        <v>1694</v>
      </c>
      <c r="D324" s="43">
        <v>0</v>
      </c>
      <c r="E324" s="44"/>
      <c r="F324" s="45"/>
      <c r="G324" s="55" t="s">
        <v>1385</v>
      </c>
      <c r="H324" s="44"/>
      <c r="I324" s="44"/>
      <c r="J324" s="345">
        <v>0.001</v>
      </c>
    </row>
    <row r="325" spans="1:10" ht="51.75" customHeight="1">
      <c r="A325" s="1501" t="s">
        <v>1695</v>
      </c>
      <c r="B325" s="1510"/>
      <c r="C325" s="233"/>
      <c r="D325" s="233"/>
      <c r="E325" s="231"/>
      <c r="F325" s="138"/>
      <c r="G325" s="98"/>
      <c r="H325" s="99"/>
      <c r="I325" s="99"/>
      <c r="J325" s="325"/>
    </row>
    <row r="326" spans="1:10" ht="47.25" customHeight="1">
      <c r="A326" s="92" t="s">
        <v>1696</v>
      </c>
      <c r="B326" s="105" t="s">
        <v>1172</v>
      </c>
      <c r="C326" s="105" t="s">
        <v>1172</v>
      </c>
      <c r="D326" s="105" t="s">
        <v>1172</v>
      </c>
      <c r="E326" s="20"/>
      <c r="F326" s="45"/>
      <c r="G326" s="55"/>
      <c r="H326" s="44"/>
      <c r="I326" s="44"/>
      <c r="J326" s="49"/>
    </row>
    <row r="327" spans="1:10" ht="53.25" customHeight="1">
      <c r="A327" s="92" t="s">
        <v>1697</v>
      </c>
      <c r="B327" s="140" t="s">
        <v>1172</v>
      </c>
      <c r="C327" s="105" t="s">
        <v>1172</v>
      </c>
      <c r="D327" s="105" t="s">
        <v>1172</v>
      </c>
      <c r="E327" s="44"/>
      <c r="F327" s="45"/>
      <c r="G327" s="55" t="s">
        <v>1698</v>
      </c>
      <c r="H327" s="44"/>
      <c r="I327" s="44"/>
      <c r="J327" s="49"/>
    </row>
    <row r="328" spans="1:10" ht="47.25" customHeight="1">
      <c r="A328" s="57" t="s">
        <v>1699</v>
      </c>
      <c r="B328" s="346"/>
      <c r="C328" s="347"/>
      <c r="D328" s="347"/>
      <c r="E328" s="1563" t="s">
        <v>1702</v>
      </c>
      <c r="F328" s="60"/>
      <c r="G328" s="85"/>
      <c r="H328" s="20"/>
      <c r="I328" s="20"/>
      <c r="J328" s="291"/>
    </row>
    <row r="329" spans="1:10" ht="139.5" customHeight="1">
      <c r="A329" s="348" t="s">
        <v>1700</v>
      </c>
      <c r="B329" s="349" t="s">
        <v>1701</v>
      </c>
      <c r="C329" s="349" t="s">
        <v>1701</v>
      </c>
      <c r="D329" s="349">
        <v>0</v>
      </c>
      <c r="E329" s="1564"/>
      <c r="F329" s="32" t="s">
        <v>465</v>
      </c>
      <c r="G329" s="203"/>
      <c r="H329" s="33"/>
      <c r="I329" s="32" t="s">
        <v>1703</v>
      </c>
      <c r="J329" s="304"/>
    </row>
    <row r="330" spans="1:10" ht="42" customHeight="1">
      <c r="A330" s="348" t="s">
        <v>1704</v>
      </c>
      <c r="B330" s="349" t="s">
        <v>1705</v>
      </c>
      <c r="C330" s="349" t="s">
        <v>1705</v>
      </c>
      <c r="D330" s="349">
        <v>0</v>
      </c>
      <c r="E330" s="33" t="s">
        <v>1379</v>
      </c>
      <c r="F330" s="32" t="s">
        <v>1706</v>
      </c>
      <c r="G330" s="203"/>
      <c r="H330" s="27" t="s">
        <v>1707</v>
      </c>
      <c r="I330" s="32" t="s">
        <v>1708</v>
      </c>
      <c r="J330" s="304"/>
    </row>
    <row r="331" spans="1:10" ht="56.25" customHeight="1">
      <c r="A331" s="61" t="s">
        <v>1709</v>
      </c>
      <c r="B331" s="349" t="s">
        <v>1710</v>
      </c>
      <c r="C331" s="349" t="s">
        <v>1710</v>
      </c>
      <c r="D331" s="349">
        <v>0</v>
      </c>
      <c r="E331" s="33"/>
      <c r="F331" s="32"/>
      <c r="G331" s="203"/>
      <c r="H331" s="33"/>
      <c r="I331" s="33"/>
      <c r="J331" s="304"/>
    </row>
    <row r="332" spans="1:10" ht="42.75" customHeight="1">
      <c r="A332" s="66" t="s">
        <v>1711</v>
      </c>
      <c r="B332" s="78" t="s">
        <v>1172</v>
      </c>
      <c r="C332" s="42" t="s">
        <v>1172</v>
      </c>
      <c r="D332" s="42"/>
      <c r="E332" s="68"/>
      <c r="F332" s="38"/>
      <c r="G332" s="205"/>
      <c r="H332" s="68"/>
      <c r="I332" s="68"/>
      <c r="J332" s="318"/>
    </row>
    <row r="333" spans="1:10" ht="69" customHeight="1">
      <c r="A333" s="350" t="s">
        <v>1712</v>
      </c>
      <c r="B333" s="351" t="s">
        <v>1713</v>
      </c>
      <c r="C333" s="351"/>
      <c r="D333" s="351"/>
      <c r="E333" s="30" t="s">
        <v>1338</v>
      </c>
      <c r="F333" s="60"/>
      <c r="G333" s="200"/>
      <c r="H333" s="20"/>
      <c r="I333" s="20"/>
      <c r="J333" s="291"/>
    </row>
    <row r="334" spans="1:10" ht="81.75" customHeight="1">
      <c r="A334" s="90" t="s">
        <v>1342</v>
      </c>
      <c r="B334" s="157" t="s">
        <v>1343</v>
      </c>
      <c r="C334" s="157" t="s">
        <v>1714</v>
      </c>
      <c r="D334" s="157">
        <v>0</v>
      </c>
      <c r="E334" s="33"/>
      <c r="F334" s="32"/>
      <c r="G334" s="30" t="s">
        <v>1715</v>
      </c>
      <c r="H334" s="30" t="s">
        <v>1655</v>
      </c>
      <c r="I334" s="30" t="s">
        <v>1207</v>
      </c>
      <c r="J334" s="304" t="s">
        <v>1716</v>
      </c>
    </row>
    <row r="335" spans="1:10" ht="102" customHeight="1">
      <c r="A335" s="90" t="s">
        <v>1344</v>
      </c>
      <c r="B335" s="157" t="s">
        <v>1345</v>
      </c>
      <c r="C335" s="157" t="s">
        <v>1717</v>
      </c>
      <c r="D335" s="157">
        <v>0</v>
      </c>
      <c r="E335" s="33"/>
      <c r="F335" s="32"/>
      <c r="G335" s="30"/>
      <c r="H335" s="30" t="s">
        <v>1207</v>
      </c>
      <c r="I335" s="30" t="s">
        <v>1718</v>
      </c>
      <c r="J335" s="304"/>
    </row>
    <row r="336" spans="1:10" ht="81.75" customHeight="1">
      <c r="A336" s="91" t="s">
        <v>1346</v>
      </c>
      <c r="B336" s="352" t="s">
        <v>1719</v>
      </c>
      <c r="C336" s="352" t="s">
        <v>1720</v>
      </c>
      <c r="D336" s="352">
        <v>0</v>
      </c>
      <c r="E336" s="68"/>
      <c r="F336" s="38"/>
      <c r="G336" s="81"/>
      <c r="H336" s="81" t="s">
        <v>1396</v>
      </c>
      <c r="I336" s="81" t="s">
        <v>1217</v>
      </c>
      <c r="J336" s="318"/>
    </row>
    <row r="337" spans="1:10" ht="76.5" customHeight="1">
      <c r="A337" s="51" t="s">
        <v>1721</v>
      </c>
      <c r="B337" s="36" t="s">
        <v>1217</v>
      </c>
      <c r="C337" s="36" t="s">
        <v>1485</v>
      </c>
      <c r="D337" s="36">
        <v>2</v>
      </c>
      <c r="E337" s="44"/>
      <c r="F337" s="45"/>
      <c r="G337" s="55" t="s">
        <v>1722</v>
      </c>
      <c r="H337" s="44"/>
      <c r="I337" s="44"/>
      <c r="J337" s="49"/>
    </row>
    <row r="338" spans="1:10" ht="68.25" customHeight="1">
      <c r="A338" s="57" t="s">
        <v>1723</v>
      </c>
      <c r="B338" s="353"/>
      <c r="C338" s="140"/>
      <c r="D338" s="140"/>
      <c r="E338" s="20"/>
      <c r="F338" s="60"/>
      <c r="G338" s="85"/>
      <c r="H338" s="20"/>
      <c r="I338" s="20"/>
      <c r="J338" s="291"/>
    </row>
    <row r="339" spans="1:10" ht="111.75" customHeight="1">
      <c r="A339" s="354" t="s">
        <v>1342</v>
      </c>
      <c r="B339" s="355" t="s">
        <v>1724</v>
      </c>
      <c r="C339" s="356" t="s">
        <v>1724</v>
      </c>
      <c r="D339" s="356">
        <v>0</v>
      </c>
      <c r="E339" s="33"/>
      <c r="F339" s="32"/>
      <c r="G339" s="30" t="s">
        <v>1332</v>
      </c>
      <c r="H339" s="33" t="s">
        <v>1396</v>
      </c>
      <c r="I339" s="33" t="s">
        <v>1217</v>
      </c>
      <c r="J339" s="304" t="s">
        <v>1725</v>
      </c>
    </row>
    <row r="340" spans="1:10" ht="115.5" customHeight="1">
      <c r="A340" s="354" t="s">
        <v>1344</v>
      </c>
      <c r="B340" s="355" t="s">
        <v>1726</v>
      </c>
      <c r="C340" s="356" t="s">
        <v>1726</v>
      </c>
      <c r="D340" s="356">
        <v>0</v>
      </c>
      <c r="E340" s="33"/>
      <c r="F340" s="32"/>
      <c r="G340" s="30"/>
      <c r="H340" s="33" t="s">
        <v>1396</v>
      </c>
      <c r="I340" s="33" t="s">
        <v>1217</v>
      </c>
      <c r="J340" s="304"/>
    </row>
    <row r="341" spans="1:10" ht="108.75" customHeight="1">
      <c r="A341" s="357" t="s">
        <v>1346</v>
      </c>
      <c r="B341" s="358" t="s">
        <v>1727</v>
      </c>
      <c r="C341" s="160" t="s">
        <v>1727</v>
      </c>
      <c r="D341" s="160">
        <v>0</v>
      </c>
      <c r="E341" s="68"/>
      <c r="F341" s="38"/>
      <c r="G341" s="81"/>
      <c r="H341" s="68" t="s">
        <v>1225</v>
      </c>
      <c r="I341" s="68" t="s">
        <v>1396</v>
      </c>
      <c r="J341" s="318"/>
    </row>
    <row r="342" spans="1:10" ht="72" customHeight="1">
      <c r="A342" s="350" t="s">
        <v>1728</v>
      </c>
      <c r="B342" s="359"/>
      <c r="C342" s="360"/>
      <c r="D342" s="360"/>
      <c r="E342" s="20"/>
      <c r="F342" s="60"/>
      <c r="G342" s="85"/>
      <c r="H342" s="20"/>
      <c r="I342" s="20"/>
      <c r="J342" s="291"/>
    </row>
    <row r="343" spans="1:10" ht="24" customHeight="1">
      <c r="A343" s="90" t="s">
        <v>1729</v>
      </c>
      <c r="B343" s="361" t="s">
        <v>1706</v>
      </c>
      <c r="C343" s="361" t="s">
        <v>1706</v>
      </c>
      <c r="D343" s="361">
        <v>0</v>
      </c>
      <c r="E343" s="362"/>
      <c r="F343" s="32"/>
      <c r="G343" s="30"/>
      <c r="H343" s="33"/>
      <c r="I343" s="33"/>
      <c r="J343" s="304"/>
    </row>
    <row r="344" spans="1:10" ht="117" customHeight="1">
      <c r="A344" s="90" t="s">
        <v>1342</v>
      </c>
      <c r="B344" s="356" t="s">
        <v>1730</v>
      </c>
      <c r="C344" s="356" t="s">
        <v>1730</v>
      </c>
      <c r="D344" s="356">
        <v>0</v>
      </c>
      <c r="E344" s="33"/>
      <c r="F344" s="32"/>
      <c r="G344" s="30"/>
      <c r="H344" s="33"/>
      <c r="I344" s="33"/>
      <c r="J344" s="304"/>
    </row>
    <row r="345" spans="1:10" ht="115.5" customHeight="1">
      <c r="A345" s="90" t="s">
        <v>1344</v>
      </c>
      <c r="B345" s="363" t="s">
        <v>1731</v>
      </c>
      <c r="C345" s="363" t="s">
        <v>1731</v>
      </c>
      <c r="D345" s="363">
        <v>0</v>
      </c>
      <c r="E345" s="33"/>
      <c r="F345" s="32"/>
      <c r="G345" s="30"/>
      <c r="H345" s="33"/>
      <c r="I345" s="33"/>
      <c r="J345" s="304"/>
    </row>
    <row r="346" spans="1:10" ht="111.75" customHeight="1">
      <c r="A346" s="91" t="s">
        <v>1346</v>
      </c>
      <c r="B346" s="160" t="s">
        <v>1727</v>
      </c>
      <c r="C346" s="160" t="s">
        <v>1727</v>
      </c>
      <c r="D346" s="160">
        <v>0</v>
      </c>
      <c r="E346" s="364"/>
      <c r="F346" s="38"/>
      <c r="G346" s="81"/>
      <c r="H346" s="68"/>
      <c r="I346" s="68"/>
      <c r="J346" s="318"/>
    </row>
    <row r="347" spans="1:10" ht="49.5" customHeight="1">
      <c r="A347" s="350" t="s">
        <v>1732</v>
      </c>
      <c r="B347" s="356" t="s">
        <v>1733</v>
      </c>
      <c r="C347" s="365"/>
      <c r="D347" s="365"/>
      <c r="E347" s="44"/>
      <c r="F347" s="45"/>
      <c r="G347" s="55"/>
      <c r="H347" s="44"/>
      <c r="I347" s="44"/>
      <c r="J347" s="49"/>
    </row>
    <row r="348" spans="1:10" ht="39.75" customHeight="1">
      <c r="A348" s="1524" t="s">
        <v>1734</v>
      </c>
      <c r="B348" s="1525"/>
      <c r="C348" s="366"/>
      <c r="D348" s="366"/>
      <c r="E348" s="236"/>
      <c r="F348" s="138"/>
      <c r="G348" s="98"/>
      <c r="H348" s="99"/>
      <c r="I348" s="99"/>
      <c r="J348" s="325"/>
    </row>
    <row r="349" spans="1:10" ht="64.5" customHeight="1">
      <c r="A349" s="51" t="s">
        <v>1735</v>
      </c>
      <c r="B349" s="367"/>
      <c r="C349" s="367"/>
      <c r="D349" s="367"/>
      <c r="E349" s="20"/>
      <c r="F349" s="60"/>
      <c r="G349" s="85"/>
      <c r="H349" s="20"/>
      <c r="I349" s="20"/>
      <c r="J349" s="291"/>
    </row>
    <row r="350" spans="1:10" ht="45.75" customHeight="1">
      <c r="A350" s="23" t="s">
        <v>1736</v>
      </c>
      <c r="B350" s="25" t="s">
        <v>1737</v>
      </c>
      <c r="C350" s="149"/>
      <c r="D350" s="25"/>
      <c r="E350" s="33"/>
      <c r="F350" s="32"/>
      <c r="G350" s="30"/>
      <c r="H350" s="33"/>
      <c r="I350" s="33"/>
      <c r="J350" s="304"/>
    </row>
    <row r="351" spans="1:10" ht="57" customHeight="1">
      <c r="A351" s="73" t="s">
        <v>1738</v>
      </c>
      <c r="B351" s="43" t="s">
        <v>1739</v>
      </c>
      <c r="C351" s="25" t="s">
        <v>1358</v>
      </c>
      <c r="D351" s="43">
        <v>-14.5</v>
      </c>
      <c r="E351" s="68"/>
      <c r="F351" s="38"/>
      <c r="G351" s="81"/>
      <c r="H351" s="68"/>
      <c r="I351" s="68"/>
      <c r="J351" s="318"/>
    </row>
    <row r="352" spans="1:10" ht="63" customHeight="1">
      <c r="A352" s="18" t="s">
        <v>1740</v>
      </c>
      <c r="B352" s="105" t="s">
        <v>1741</v>
      </c>
      <c r="C352" s="105" t="s">
        <v>1247</v>
      </c>
      <c r="D352" s="105">
        <v>-1.52</v>
      </c>
      <c r="E352" s="44"/>
      <c r="F352" s="45"/>
      <c r="G352" s="55"/>
      <c r="H352" s="44"/>
      <c r="I352" s="44"/>
      <c r="J352" s="49"/>
    </row>
    <row r="353" spans="1:10" ht="53.25" customHeight="1">
      <c r="A353" s="51" t="s">
        <v>1742</v>
      </c>
      <c r="B353" s="105" t="s">
        <v>1743</v>
      </c>
      <c r="C353" s="105" t="s">
        <v>458</v>
      </c>
      <c r="D353" s="105">
        <v>7.86</v>
      </c>
      <c r="E353" s="44"/>
      <c r="F353" s="45"/>
      <c r="G353" s="55"/>
      <c r="H353" s="44"/>
      <c r="I353" s="44"/>
      <c r="J353" s="49"/>
    </row>
    <row r="354" spans="1:10" ht="40.5" customHeight="1">
      <c r="A354" s="51" t="s">
        <v>1744</v>
      </c>
      <c r="B354" s="207" t="s">
        <v>1364</v>
      </c>
      <c r="C354" s="207" t="s">
        <v>1364</v>
      </c>
      <c r="D354" s="207">
        <v>0</v>
      </c>
      <c r="E354" s="20"/>
      <c r="F354" s="60"/>
      <c r="G354" s="85"/>
      <c r="H354" s="20"/>
      <c r="I354" s="20"/>
      <c r="J354" s="291"/>
    </row>
    <row r="355" spans="1:10" ht="108" customHeight="1">
      <c r="A355" s="249"/>
      <c r="B355" s="229" t="s">
        <v>1745</v>
      </c>
      <c r="C355" s="67"/>
      <c r="D355" s="78"/>
      <c r="E355" s="68"/>
      <c r="F355" s="38"/>
      <c r="G355" s="81"/>
      <c r="H355" s="68"/>
      <c r="I355" s="68"/>
      <c r="J355" s="318"/>
    </row>
    <row r="356" spans="1:10" ht="129.75" customHeight="1">
      <c r="A356" s="18" t="s">
        <v>1746</v>
      </c>
      <c r="B356" s="212" t="s">
        <v>1747</v>
      </c>
      <c r="C356" s="368"/>
      <c r="D356" s="368"/>
      <c r="E356" s="20"/>
      <c r="F356" s="369" t="s">
        <v>1748</v>
      </c>
      <c r="G356" s="85"/>
      <c r="H356" s="20"/>
      <c r="I356" s="20"/>
      <c r="J356" s="291"/>
    </row>
    <row r="357" spans="1:10" ht="39" customHeight="1">
      <c r="A357" s="23" t="s">
        <v>1749</v>
      </c>
      <c r="B357" s="24" t="s">
        <v>1225</v>
      </c>
      <c r="C357" s="24" t="s">
        <v>1225</v>
      </c>
      <c r="D357" s="24">
        <v>0</v>
      </c>
      <c r="E357" s="33"/>
      <c r="F357" s="32"/>
      <c r="G357" s="30"/>
      <c r="H357" s="33"/>
      <c r="I357" s="33"/>
      <c r="J357" s="304"/>
    </row>
    <row r="358" spans="1:10" ht="31.5" customHeight="1">
      <c r="A358" s="23" t="s">
        <v>1750</v>
      </c>
      <c r="B358" s="24" t="s">
        <v>1364</v>
      </c>
      <c r="C358" s="24" t="s">
        <v>1364</v>
      </c>
      <c r="D358" s="24">
        <v>0</v>
      </c>
      <c r="E358" s="33"/>
      <c r="F358" s="32"/>
      <c r="G358" s="30"/>
      <c r="H358" s="33"/>
      <c r="I358" s="33"/>
      <c r="J358" s="304"/>
    </row>
    <row r="359" spans="1:10" ht="34.5" customHeight="1">
      <c r="A359" s="23" t="s">
        <v>1751</v>
      </c>
      <c r="B359" s="24" t="s">
        <v>1396</v>
      </c>
      <c r="C359" s="24" t="s">
        <v>1396</v>
      </c>
      <c r="D359" s="24">
        <v>0</v>
      </c>
      <c r="E359" s="33"/>
      <c r="F359" s="32"/>
      <c r="G359" s="30"/>
      <c r="H359" s="33"/>
      <c r="I359" s="33"/>
      <c r="J359" s="304"/>
    </row>
    <row r="360" spans="1:10" ht="30" customHeight="1">
      <c r="A360" s="23" t="s">
        <v>1752</v>
      </c>
      <c r="B360" s="24" t="s">
        <v>1217</v>
      </c>
      <c r="C360" s="24" t="s">
        <v>1217</v>
      </c>
      <c r="D360" s="24">
        <v>0</v>
      </c>
      <c r="E360" s="33"/>
      <c r="F360" s="32"/>
      <c r="G360" s="30"/>
      <c r="H360" s="33"/>
      <c r="I360" s="33"/>
      <c r="J360" s="304"/>
    </row>
    <row r="361" spans="1:10" ht="32.25" customHeight="1">
      <c r="A361" s="23" t="s">
        <v>1753</v>
      </c>
      <c r="B361" s="24" t="s">
        <v>1220</v>
      </c>
      <c r="C361" s="24" t="s">
        <v>1220</v>
      </c>
      <c r="D361" s="24">
        <v>0</v>
      </c>
      <c r="E361" s="33"/>
      <c r="F361" s="32"/>
      <c r="G361" s="30"/>
      <c r="H361" s="33"/>
      <c r="I361" s="33"/>
      <c r="J361" s="304"/>
    </row>
    <row r="362" spans="1:10" ht="33" customHeight="1">
      <c r="A362" s="23" t="s">
        <v>1754</v>
      </c>
      <c r="B362" s="24" t="s">
        <v>1443</v>
      </c>
      <c r="C362" s="24" t="s">
        <v>1443</v>
      </c>
      <c r="D362" s="24">
        <v>0</v>
      </c>
      <c r="E362" s="33"/>
      <c r="F362" s="32"/>
      <c r="G362" s="30"/>
      <c r="H362" s="33"/>
      <c r="I362" s="33"/>
      <c r="J362" s="304"/>
    </row>
    <row r="363" spans="1:10" ht="31.5" customHeight="1">
      <c r="A363" s="23" t="s">
        <v>1755</v>
      </c>
      <c r="B363" s="24" t="s">
        <v>1756</v>
      </c>
      <c r="C363" s="24" t="s">
        <v>1756</v>
      </c>
      <c r="D363" s="24">
        <v>0</v>
      </c>
      <c r="E363" s="33"/>
      <c r="F363" s="32"/>
      <c r="G363" s="30"/>
      <c r="H363" s="33"/>
      <c r="I363" s="33"/>
      <c r="J363" s="304"/>
    </row>
    <row r="364" spans="1:10" ht="36.75" customHeight="1">
      <c r="A364" s="23" t="s">
        <v>1757</v>
      </c>
      <c r="B364" s="24" t="s">
        <v>1468</v>
      </c>
      <c r="C364" s="24" t="s">
        <v>1468</v>
      </c>
      <c r="D364" s="24">
        <v>0</v>
      </c>
      <c r="E364" s="33"/>
      <c r="F364" s="32"/>
      <c r="G364" s="30"/>
      <c r="H364" s="33"/>
      <c r="I364" s="33"/>
      <c r="J364" s="304"/>
    </row>
    <row r="365" spans="1:10" ht="35.25" customHeight="1">
      <c r="A365" s="23" t="s">
        <v>1758</v>
      </c>
      <c r="B365" s="24" t="s">
        <v>1207</v>
      </c>
      <c r="C365" s="24" t="s">
        <v>1207</v>
      </c>
      <c r="D365" s="24">
        <v>0</v>
      </c>
      <c r="E365" s="33"/>
      <c r="F365" s="32"/>
      <c r="G365" s="30"/>
      <c r="H365" s="33"/>
      <c r="I365" s="33"/>
      <c r="J365" s="304"/>
    </row>
    <row r="366" spans="1:10" ht="32.25" customHeight="1">
      <c r="A366" s="23" t="s">
        <v>1759</v>
      </c>
      <c r="B366" s="24" t="s">
        <v>1597</v>
      </c>
      <c r="C366" s="24" t="s">
        <v>1597</v>
      </c>
      <c r="D366" s="24">
        <v>0</v>
      </c>
      <c r="E366" s="33"/>
      <c r="F366" s="32"/>
      <c r="G366" s="30"/>
      <c r="H366" s="33"/>
      <c r="I366" s="33"/>
      <c r="J366" s="304"/>
    </row>
    <row r="367" spans="1:10" ht="30.75" customHeight="1">
      <c r="A367" s="73" t="s">
        <v>1760</v>
      </c>
      <c r="B367" s="78" t="s">
        <v>1221</v>
      </c>
      <c r="C367" s="78" t="s">
        <v>1221</v>
      </c>
      <c r="D367" s="78">
        <v>0</v>
      </c>
      <c r="E367" s="68"/>
      <c r="F367" s="38"/>
      <c r="G367" s="81"/>
      <c r="H367" s="68"/>
      <c r="I367" s="68"/>
      <c r="J367" s="318"/>
    </row>
    <row r="368" spans="1:10" ht="61.5" customHeight="1">
      <c r="A368" s="92" t="s">
        <v>1761</v>
      </c>
      <c r="B368" s="105" t="s">
        <v>1762</v>
      </c>
      <c r="C368" s="105"/>
      <c r="D368" s="105"/>
      <c r="E368" s="44"/>
      <c r="F368" s="45"/>
      <c r="G368" s="55"/>
      <c r="H368" s="44"/>
      <c r="I368" s="44"/>
      <c r="J368" s="49"/>
    </row>
    <row r="369" spans="1:10" ht="35.25" customHeight="1" thickBot="1">
      <c r="A369" s="370" t="s">
        <v>1763</v>
      </c>
      <c r="B369" s="372" t="s">
        <v>1764</v>
      </c>
      <c r="C369" s="371" t="s">
        <v>1764</v>
      </c>
      <c r="D369" s="52">
        <v>0</v>
      </c>
      <c r="E369" s="44" t="s">
        <v>1765</v>
      </c>
      <c r="F369" s="45"/>
      <c r="G369" s="55"/>
      <c r="H369" s="44"/>
      <c r="I369" s="44"/>
      <c r="J369" s="49"/>
    </row>
    <row r="370" spans="1:10" ht="23.25" customHeight="1">
      <c r="A370" s="1565" t="s">
        <v>1766</v>
      </c>
      <c r="B370" s="1566"/>
      <c r="C370" s="374"/>
      <c r="D370" s="374"/>
      <c r="E370" s="277"/>
      <c r="F370" s="375"/>
      <c r="J370" s="376"/>
    </row>
    <row r="371" spans="1:10" ht="39.75" customHeight="1">
      <c r="A371" s="373"/>
      <c r="B371" s="374"/>
      <c r="C371" s="374"/>
      <c r="D371" s="374"/>
      <c r="E371" s="231"/>
      <c r="F371" s="375"/>
      <c r="J371" s="377"/>
    </row>
    <row r="372" spans="1:10" ht="27" customHeight="1">
      <c r="A372" s="373"/>
      <c r="B372" s="374"/>
      <c r="C372" s="374"/>
      <c r="D372" s="374"/>
      <c r="E372" s="231"/>
      <c r="F372" s="375"/>
      <c r="J372" s="377"/>
    </row>
    <row r="373" spans="1:10" ht="39.75" customHeight="1">
      <c r="A373" s="1567" t="s">
        <v>1767</v>
      </c>
      <c r="B373" s="1568"/>
      <c r="C373" s="215"/>
      <c r="D373" s="215"/>
      <c r="E373" s="231"/>
      <c r="F373" s="375"/>
      <c r="J373" s="377"/>
    </row>
    <row r="374" spans="1:10" ht="27" customHeight="1">
      <c r="A374" s="1511" t="s">
        <v>1768</v>
      </c>
      <c r="B374" s="1558"/>
      <c r="C374" s="378"/>
      <c r="D374" s="378"/>
      <c r="E374" s="231"/>
      <c r="F374" s="375"/>
      <c r="J374" s="377"/>
    </row>
    <row r="375" spans="1:10" ht="24.75" customHeight="1">
      <c r="A375" s="1511" t="s">
        <v>1769</v>
      </c>
      <c r="B375" s="1558"/>
      <c r="C375" s="378"/>
      <c r="D375" s="378"/>
      <c r="E375" s="231"/>
      <c r="F375" s="375"/>
      <c r="J375" s="377"/>
    </row>
    <row r="376" spans="1:10" ht="22.5" customHeight="1">
      <c r="A376" s="1561" t="s">
        <v>1770</v>
      </c>
      <c r="B376" s="1562"/>
      <c r="C376" s="379"/>
      <c r="D376" s="379"/>
      <c r="E376" s="231"/>
      <c r="F376" s="375"/>
      <c r="J376" s="377"/>
    </row>
    <row r="377" spans="1:10" ht="44.25" customHeight="1" thickBot="1">
      <c r="A377" s="1559" t="s">
        <v>1771</v>
      </c>
      <c r="B377" s="1560"/>
      <c r="C377" s="380"/>
      <c r="D377" s="542"/>
      <c r="E377" s="236"/>
      <c r="F377" s="381"/>
      <c r="G377" s="382"/>
      <c r="H377" s="382"/>
      <c r="I377" s="382"/>
      <c r="J377" s="383"/>
    </row>
    <row r="378" spans="1:10" ht="20.25">
      <c r="A378" s="384"/>
      <c r="B378" s="385"/>
      <c r="C378" s="385"/>
      <c r="D378" s="385"/>
      <c r="I378" s="386"/>
      <c r="J378" s="387"/>
    </row>
    <row r="379" spans="1:10" ht="20.25">
      <c r="A379" s="384"/>
      <c r="B379" s="385"/>
      <c r="C379" s="385"/>
      <c r="D379" s="385"/>
      <c r="I379" s="386"/>
      <c r="J379" s="387"/>
    </row>
    <row r="380" spans="1:10" ht="20.25">
      <c r="A380" s="384"/>
      <c r="B380" s="385"/>
      <c r="C380" s="385"/>
      <c r="D380" s="385"/>
      <c r="I380" s="386"/>
      <c r="J380" s="387"/>
    </row>
    <row r="381" spans="1:10" ht="20.25">
      <c r="A381" s="384"/>
      <c r="B381" s="385"/>
      <c r="C381" s="385"/>
      <c r="D381" s="385"/>
      <c r="I381" s="386"/>
      <c r="J381" s="387"/>
    </row>
    <row r="382" spans="1:10" ht="20.25">
      <c r="A382" s="384"/>
      <c r="B382" s="385"/>
      <c r="C382" s="385"/>
      <c r="D382" s="385"/>
      <c r="I382" s="386"/>
      <c r="J382" s="387"/>
    </row>
    <row r="383" spans="1:10" ht="20.25">
      <c r="A383" s="384"/>
      <c r="B383" s="385"/>
      <c r="C383" s="385"/>
      <c r="D383" s="385"/>
      <c r="J383" s="388"/>
    </row>
    <row r="384" spans="1:4" ht="12">
      <c r="A384" s="384"/>
      <c r="B384" s="385"/>
      <c r="C384" s="385"/>
      <c r="D384" s="385"/>
    </row>
    <row r="385" spans="1:4" ht="12">
      <c r="A385" s="384"/>
      <c r="B385" s="385"/>
      <c r="C385" s="385"/>
      <c r="D385" s="385"/>
    </row>
    <row r="386" spans="1:4" ht="12">
      <c r="A386" s="384"/>
      <c r="B386" s="385"/>
      <c r="C386" s="385"/>
      <c r="D386" s="385"/>
    </row>
    <row r="387" spans="1:4" ht="12">
      <c r="A387" s="384"/>
      <c r="B387" s="385"/>
      <c r="C387" s="385"/>
      <c r="D387" s="385"/>
    </row>
    <row r="388" spans="1:4" ht="12">
      <c r="A388" s="384"/>
      <c r="B388" s="385"/>
      <c r="C388" s="385"/>
      <c r="D388" s="385"/>
    </row>
    <row r="389" spans="1:4" ht="12">
      <c r="A389" s="384"/>
      <c r="B389" s="385"/>
      <c r="C389" s="385"/>
      <c r="D389" s="385"/>
    </row>
    <row r="390" spans="1:4" ht="12">
      <c r="A390" s="384"/>
      <c r="B390" s="385"/>
      <c r="C390" s="385"/>
      <c r="D390" s="385"/>
    </row>
    <row r="391" spans="1:4" ht="12">
      <c r="A391" s="384"/>
      <c r="B391" s="385"/>
      <c r="C391" s="385"/>
      <c r="D391" s="385"/>
    </row>
    <row r="392" spans="1:4" ht="12">
      <c r="A392" s="384"/>
      <c r="B392" s="385"/>
      <c r="C392" s="385"/>
      <c r="D392" s="385"/>
    </row>
    <row r="393" spans="1:4" ht="12">
      <c r="A393" s="389"/>
      <c r="B393" s="390"/>
      <c r="C393" s="390"/>
      <c r="D393" s="390"/>
    </row>
  </sheetData>
  <sheetProtection/>
  <mergeCells count="61">
    <mergeCell ref="A375:B375"/>
    <mergeCell ref="A377:B377"/>
    <mergeCell ref="A376:B376"/>
    <mergeCell ref="E328:E329"/>
    <mergeCell ref="A370:B370"/>
    <mergeCell ref="A373:B373"/>
    <mergeCell ref="A374:B374"/>
    <mergeCell ref="A321:B321"/>
    <mergeCell ref="A322:B322"/>
    <mergeCell ref="A325:B325"/>
    <mergeCell ref="A348:B348"/>
    <mergeCell ref="A278:B278"/>
    <mergeCell ref="A292:B292"/>
    <mergeCell ref="A293:B293"/>
    <mergeCell ref="A306:B306"/>
    <mergeCell ref="A234:B234"/>
    <mergeCell ref="A235:B235"/>
    <mergeCell ref="A276:B276"/>
    <mergeCell ref="A277:B277"/>
    <mergeCell ref="A233:B233"/>
    <mergeCell ref="A230:B230"/>
    <mergeCell ref="A231:B231"/>
    <mergeCell ref="A232:B232"/>
    <mergeCell ref="A156:B156"/>
    <mergeCell ref="A157:B157"/>
    <mergeCell ref="A175:B175"/>
    <mergeCell ref="A182:B182"/>
    <mergeCell ref="A186:B186"/>
    <mergeCell ref="A208:B208"/>
    <mergeCell ref="A209:B209"/>
    <mergeCell ref="A217:B217"/>
    <mergeCell ref="A223:B223"/>
    <mergeCell ref="A155:B155"/>
    <mergeCell ref="A107:B107"/>
    <mergeCell ref="A109:B109"/>
    <mergeCell ref="A114:B114"/>
    <mergeCell ref="A120:B120"/>
    <mergeCell ref="A124:B124"/>
    <mergeCell ref="A141:A142"/>
    <mergeCell ref="A154:B154"/>
    <mergeCell ref="B105:B106"/>
    <mergeCell ref="C105:C106"/>
    <mergeCell ref="B99:B100"/>
    <mergeCell ref="C99:C100"/>
    <mergeCell ref="C101:C102"/>
    <mergeCell ref="B103:B104"/>
    <mergeCell ref="C103:C104"/>
    <mergeCell ref="B101:B102"/>
    <mergeCell ref="A96:B96"/>
    <mergeCell ref="B97:B98"/>
    <mergeCell ref="C97:C98"/>
    <mergeCell ref="A32:A33"/>
    <mergeCell ref="A34:A35"/>
    <mergeCell ref="A37:B37"/>
    <mergeCell ref="A39:A41"/>
    <mergeCell ref="A1:B1"/>
    <mergeCell ref="A3:B3"/>
    <mergeCell ref="A4:B4"/>
    <mergeCell ref="A6:B6"/>
    <mergeCell ref="A42:A44"/>
    <mergeCell ref="A64:B64"/>
  </mergeCells>
  <printOptions gridLines="1"/>
  <pageMargins left="0.5" right="0.14" top="0.5118110236220472" bottom="0.15748031496062992" header="0.5118110236220472" footer="0.15748031496062992"/>
  <pageSetup horizontalDpi="600" verticalDpi="600" orientation="portrait" paperSize="9" scale="67" r:id="rId1"/>
  <headerFooter alignWithMargins="0">
    <oddFooter>&amp;C&amp;P</oddFooter>
  </headerFooter>
  <colBreaks count="1" manualBreakCount="1">
    <brk id="4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X746"/>
  <sheetViews>
    <sheetView zoomScalePageLayoutView="0" workbookViewId="0" topLeftCell="A208">
      <selection activeCell="D221" sqref="D221"/>
    </sheetView>
  </sheetViews>
  <sheetFormatPr defaultColWidth="9.00390625" defaultRowHeight="12.75"/>
  <cols>
    <col min="1" max="1" width="9.25390625" style="733" customWidth="1"/>
    <col min="2" max="2" width="96.75390625" style="733" customWidth="1"/>
    <col min="3" max="3" width="11.25390625" style="733" customWidth="1"/>
    <col min="4" max="4" width="38.375" style="733" customWidth="1"/>
    <col min="5" max="5" width="9.125" style="392" customWidth="1"/>
    <col min="6" max="6" width="15.75390625" style="392" hidden="1" customWidth="1"/>
    <col min="7" max="7" width="15.00390625" style="392" hidden="1" customWidth="1"/>
    <col min="8" max="8" width="18.25390625" style="392" hidden="1" customWidth="1"/>
    <col min="9" max="16384" width="9.125" style="392" customWidth="1"/>
  </cols>
  <sheetData>
    <row r="1" ht="12.75">
      <c r="E1" s="708"/>
    </row>
    <row r="2" spans="1:5" s="394" customFormat="1" ht="15.75">
      <c r="A2" s="734"/>
      <c r="B2" s="734"/>
      <c r="C2" s="825" t="s">
        <v>2126</v>
      </c>
      <c r="D2" s="734"/>
      <c r="E2" s="708"/>
    </row>
    <row r="3" spans="1:5" s="394" customFormat="1" ht="15.75">
      <c r="A3" s="734"/>
      <c r="B3" s="734"/>
      <c r="C3" s="825" t="s">
        <v>3645</v>
      </c>
      <c r="D3" s="734"/>
      <c r="E3" s="708"/>
    </row>
    <row r="4" spans="1:5" s="394" customFormat="1" ht="15.75">
      <c r="A4" s="734"/>
      <c r="B4" s="734"/>
      <c r="C4" s="825" t="s">
        <v>3519</v>
      </c>
      <c r="D4" s="734"/>
      <c r="E4" s="708"/>
    </row>
    <row r="5" spans="1:5" s="394" customFormat="1" ht="15.75">
      <c r="A5" s="734"/>
      <c r="B5" s="734"/>
      <c r="C5" s="1470" t="s">
        <v>2518</v>
      </c>
      <c r="D5" s="734"/>
      <c r="E5" s="708"/>
    </row>
    <row r="6" spans="1:5" s="394" customFormat="1" ht="12.75">
      <c r="A6" s="734"/>
      <c r="B6" s="734"/>
      <c r="C6" s="735"/>
      <c r="D6" s="734"/>
      <c r="E6" s="708"/>
    </row>
    <row r="7" ht="12.75">
      <c r="E7" s="708"/>
    </row>
    <row r="8" spans="1:5" s="397" customFormat="1" ht="18.75" customHeight="1">
      <c r="A8" s="1641" t="s">
        <v>1793</v>
      </c>
      <c r="B8" s="1641"/>
      <c r="C8" s="1641"/>
      <c r="D8" s="1641"/>
      <c r="E8" s="708"/>
    </row>
    <row r="9" spans="1:5" ht="15.75">
      <c r="A9" s="1642" t="s">
        <v>1794</v>
      </c>
      <c r="B9" s="1642"/>
      <c r="C9" s="1642"/>
      <c r="D9" s="1642"/>
      <c r="E9" s="708"/>
    </row>
    <row r="10" ht="8.25" customHeight="1">
      <c r="E10" s="708"/>
    </row>
    <row r="11" spans="1:8" s="401" customFormat="1" ht="63">
      <c r="A11" s="737" t="s">
        <v>2722</v>
      </c>
      <c r="B11" s="738" t="s">
        <v>2696</v>
      </c>
      <c r="C11" s="737" t="s">
        <v>2721</v>
      </c>
      <c r="D11" s="737" t="s">
        <v>1804</v>
      </c>
      <c r="E11" s="708"/>
      <c r="F11" s="737" t="s">
        <v>2702</v>
      </c>
      <c r="G11" s="737" t="s">
        <v>1166</v>
      </c>
      <c r="H11" s="737" t="s">
        <v>3209</v>
      </c>
    </row>
    <row r="12" spans="1:8" s="401" customFormat="1" ht="15.75">
      <c r="A12" s="737">
        <v>1</v>
      </c>
      <c r="B12" s="737">
        <v>2</v>
      </c>
      <c r="C12" s="737">
        <v>3</v>
      </c>
      <c r="D12" s="737">
        <v>4</v>
      </c>
      <c r="E12" s="708"/>
      <c r="F12" s="737"/>
      <c r="G12" s="737"/>
      <c r="H12" s="737"/>
    </row>
    <row r="13" spans="1:8" s="405" customFormat="1" ht="18" customHeight="1">
      <c r="A13" s="801" t="s">
        <v>2144</v>
      </c>
      <c r="B13" s="1040"/>
      <c r="C13" s="1040"/>
      <c r="D13" s="1040"/>
      <c r="E13" s="708"/>
      <c r="F13" s="1040"/>
      <c r="G13" s="1040"/>
      <c r="H13" s="1040"/>
    </row>
    <row r="14" spans="1:8" ht="30" customHeight="1">
      <c r="A14" s="1354">
        <v>100</v>
      </c>
      <c r="B14" s="1042" t="s">
        <v>2142</v>
      </c>
      <c r="C14" s="780" t="s">
        <v>2699</v>
      </c>
      <c r="D14" s="1043"/>
      <c r="E14" s="708"/>
      <c r="F14" s="784"/>
      <c r="G14" s="784"/>
      <c r="H14" s="784"/>
    </row>
    <row r="15" spans="1:8" ht="15.75">
      <c r="A15" s="744"/>
      <c r="B15" s="747" t="s">
        <v>1833</v>
      </c>
      <c r="C15" s="744"/>
      <c r="D15" s="783"/>
      <c r="E15" s="708"/>
      <c r="F15" s="784"/>
      <c r="G15" s="784"/>
      <c r="H15" s="784"/>
    </row>
    <row r="16" spans="1:8" ht="15.75">
      <c r="A16" s="744"/>
      <c r="B16" s="747" t="s">
        <v>1805</v>
      </c>
      <c r="C16" s="744"/>
      <c r="D16" s="1013">
        <v>0</v>
      </c>
      <c r="E16" s="708"/>
      <c r="F16" s="784"/>
      <c r="G16" s="784"/>
      <c r="H16" s="784"/>
    </row>
    <row r="17" spans="1:8" ht="15.75">
      <c r="A17" s="744"/>
      <c r="B17" s="748" t="s">
        <v>1834</v>
      </c>
      <c r="C17" s="744"/>
      <c r="D17" s="1013">
        <v>0</v>
      </c>
      <c r="E17" s="708"/>
      <c r="F17" s="784"/>
      <c r="G17" s="784"/>
      <c r="H17" s="784"/>
    </row>
    <row r="18" spans="1:8" ht="15.75">
      <c r="A18" s="744"/>
      <c r="B18" s="748" t="s">
        <v>2143</v>
      </c>
      <c r="C18" s="744"/>
      <c r="D18" s="1013">
        <v>70</v>
      </c>
      <c r="E18" s="708"/>
      <c r="F18" s="784">
        <v>50</v>
      </c>
      <c r="G18" s="784">
        <v>35</v>
      </c>
      <c r="H18" s="784">
        <v>32</v>
      </c>
    </row>
    <row r="19" spans="1:8" ht="15.75">
      <c r="A19" s="744"/>
      <c r="B19" s="747" t="s">
        <v>1827</v>
      </c>
      <c r="C19" s="744"/>
      <c r="D19" s="1013">
        <v>0</v>
      </c>
      <c r="E19" s="708"/>
      <c r="F19" s="784"/>
      <c r="G19" s="784"/>
      <c r="H19" s="784"/>
    </row>
    <row r="20" spans="1:8" ht="15.75" customHeight="1">
      <c r="A20" s="744"/>
      <c r="B20" s="750" t="s">
        <v>2162</v>
      </c>
      <c r="C20" s="744" t="s">
        <v>2700</v>
      </c>
      <c r="D20" s="1013"/>
      <c r="E20" s="708"/>
      <c r="F20" s="784"/>
      <c r="G20" s="784"/>
      <c r="H20" s="784"/>
    </row>
    <row r="21" spans="1:8" ht="15.75">
      <c r="A21" s="744"/>
      <c r="B21" s="747" t="s">
        <v>1833</v>
      </c>
      <c r="C21" s="744"/>
      <c r="D21" s="1013"/>
      <c r="E21" s="708"/>
      <c r="F21" s="784"/>
      <c r="G21" s="784"/>
      <c r="H21" s="784"/>
    </row>
    <row r="22" spans="1:8" ht="15.75">
      <c r="A22" s="744"/>
      <c r="B22" s="747" t="s">
        <v>3115</v>
      </c>
      <c r="C22" s="744"/>
      <c r="D22" s="1013">
        <v>0</v>
      </c>
      <c r="E22" s="708"/>
      <c r="F22" s="784"/>
      <c r="G22" s="784"/>
      <c r="H22" s="784"/>
    </row>
    <row r="23" spans="1:8" ht="15.75">
      <c r="A23" s="744"/>
      <c r="B23" s="751" t="s">
        <v>2146</v>
      </c>
      <c r="C23" s="751"/>
      <c r="D23" s="1013">
        <v>15</v>
      </c>
      <c r="E23" s="708"/>
      <c r="F23" s="784"/>
      <c r="G23" s="784"/>
      <c r="H23" s="784"/>
    </row>
    <row r="24" spans="1:8" ht="20.25" customHeight="1">
      <c r="A24" s="744"/>
      <c r="B24" s="751" t="s">
        <v>2147</v>
      </c>
      <c r="C24" s="752"/>
      <c r="D24" s="1013">
        <v>0</v>
      </c>
      <c r="E24" s="708"/>
      <c r="F24" s="784"/>
      <c r="G24" s="784"/>
      <c r="H24" s="784"/>
    </row>
    <row r="25" spans="1:8" ht="15" customHeight="1">
      <c r="A25" s="744"/>
      <c r="B25" s="747" t="s">
        <v>2163</v>
      </c>
      <c r="C25" s="744"/>
      <c r="D25" s="1013">
        <v>1</v>
      </c>
      <c r="E25" s="708"/>
      <c r="F25" s="784">
        <v>1</v>
      </c>
      <c r="G25" s="784"/>
      <c r="H25" s="784"/>
    </row>
    <row r="26" spans="1:8" ht="15.75">
      <c r="A26" s="744"/>
      <c r="B26" s="757" t="s">
        <v>2148</v>
      </c>
      <c r="C26" s="744"/>
      <c r="D26" s="1013">
        <v>40</v>
      </c>
      <c r="E26" s="708"/>
      <c r="F26" s="784">
        <v>10</v>
      </c>
      <c r="G26" s="784"/>
      <c r="H26" s="784"/>
    </row>
    <row r="27" spans="1:8" ht="15.75">
      <c r="A27" s="744"/>
      <c r="B27" s="747" t="s">
        <v>2149</v>
      </c>
      <c r="C27" s="744"/>
      <c r="D27" s="1013">
        <v>10</v>
      </c>
      <c r="E27" s="708"/>
      <c r="F27" s="784">
        <v>10</v>
      </c>
      <c r="G27" s="784">
        <v>5</v>
      </c>
      <c r="H27" s="784">
        <v>10</v>
      </c>
    </row>
    <row r="28" spans="1:8" ht="31.5" customHeight="1">
      <c r="A28" s="744"/>
      <c r="B28" s="751" t="s">
        <v>3116</v>
      </c>
      <c r="C28" s="744"/>
      <c r="D28" s="1468" t="s">
        <v>2472</v>
      </c>
      <c r="E28" s="708"/>
      <c r="F28" s="531"/>
      <c r="G28" s="531"/>
      <c r="H28" s="531"/>
    </row>
    <row r="29" spans="1:8" ht="15.75">
      <c r="A29" s="744"/>
      <c r="B29" s="747" t="s">
        <v>3197</v>
      </c>
      <c r="C29" s="744"/>
      <c r="D29" s="1013"/>
      <c r="E29" s="708"/>
      <c r="F29" s="784"/>
      <c r="G29" s="784"/>
      <c r="H29" s="784"/>
    </row>
    <row r="30" spans="1:8" ht="15.75">
      <c r="A30" s="744"/>
      <c r="B30" s="757" t="s">
        <v>3196</v>
      </c>
      <c r="C30" s="744"/>
      <c r="D30" s="1013">
        <v>10</v>
      </c>
      <c r="E30" s="708"/>
      <c r="F30" s="784">
        <v>10</v>
      </c>
      <c r="G30" s="784">
        <v>5</v>
      </c>
      <c r="H30" s="784"/>
    </row>
    <row r="31" spans="1:8" ht="15.75" customHeight="1">
      <c r="A31" s="744"/>
      <c r="B31" s="750" t="s">
        <v>3117</v>
      </c>
      <c r="C31" s="744" t="s">
        <v>2701</v>
      </c>
      <c r="D31" s="1013"/>
      <c r="E31" s="708"/>
      <c r="F31" s="784"/>
      <c r="G31" s="784"/>
      <c r="H31" s="784"/>
    </row>
    <row r="32" spans="1:8" ht="15.75" customHeight="1">
      <c r="A32" s="744"/>
      <c r="B32" s="751" t="s">
        <v>2164</v>
      </c>
      <c r="C32" s="744"/>
      <c r="D32" s="1013">
        <v>30</v>
      </c>
      <c r="E32" s="708"/>
      <c r="F32" s="784">
        <v>25</v>
      </c>
      <c r="G32" s="784">
        <v>15</v>
      </c>
      <c r="H32" s="784"/>
    </row>
    <row r="33" spans="1:8" ht="15.75" customHeight="1">
      <c r="A33" s="744"/>
      <c r="B33" s="751" t="s">
        <v>2165</v>
      </c>
      <c r="C33" s="744"/>
      <c r="D33" s="1013">
        <v>50</v>
      </c>
      <c r="E33" s="708"/>
      <c r="F33" s="784"/>
      <c r="G33" s="784">
        <v>25</v>
      </c>
      <c r="H33" s="784"/>
    </row>
    <row r="34" spans="1:8" ht="15.75">
      <c r="A34" s="744"/>
      <c r="B34" s="750" t="s">
        <v>2488</v>
      </c>
      <c r="C34" s="744" t="s">
        <v>2698</v>
      </c>
      <c r="D34" s="783"/>
      <c r="E34" s="708"/>
      <c r="F34" s="784"/>
      <c r="G34" s="784"/>
      <c r="H34" s="784"/>
    </row>
    <row r="35" spans="1:8" ht="31.5">
      <c r="A35" s="744"/>
      <c r="B35" s="750" t="s">
        <v>2132</v>
      </c>
      <c r="C35" s="744"/>
      <c r="D35" s="996" t="s">
        <v>2533</v>
      </c>
      <c r="E35" s="708"/>
      <c r="F35" s="1138"/>
      <c r="G35" s="1138">
        <v>20</v>
      </c>
      <c r="H35" s="1138">
        <v>35</v>
      </c>
    </row>
    <row r="36" spans="1:8" ht="17.25" customHeight="1">
      <c r="A36" s="943"/>
      <c r="B36" s="1327" t="s">
        <v>3255</v>
      </c>
      <c r="C36" s="943"/>
      <c r="D36" s="1044" t="s">
        <v>2530</v>
      </c>
      <c r="E36" s="708"/>
      <c r="F36" s="1138"/>
      <c r="G36" s="1138"/>
      <c r="H36" s="1138"/>
    </row>
    <row r="37" spans="1:8" s="405" customFormat="1" ht="15.75">
      <c r="A37" s="1123" t="s">
        <v>2064</v>
      </c>
      <c r="B37" s="965"/>
      <c r="C37" s="1124"/>
      <c r="D37" s="1125"/>
      <c r="E37" s="1003"/>
      <c r="F37" s="784"/>
      <c r="G37" s="784"/>
      <c r="H37" s="784"/>
    </row>
    <row r="38" spans="1:8" s="405" customFormat="1" ht="15.75">
      <c r="A38" s="1408">
        <v>200</v>
      </c>
      <c r="B38" s="795" t="s">
        <v>2166</v>
      </c>
      <c r="C38" s="936" t="s">
        <v>2724</v>
      </c>
      <c r="D38" s="1022" t="s">
        <v>2167</v>
      </c>
      <c r="E38" s="928"/>
      <c r="F38" s="1139"/>
      <c r="G38" s="1139"/>
      <c r="H38" s="1139"/>
    </row>
    <row r="39" spans="1:8" s="405" customFormat="1" ht="31.5">
      <c r="A39" s="1408"/>
      <c r="B39" s="814" t="s">
        <v>3191</v>
      </c>
      <c r="C39" s="936" t="s">
        <v>2725</v>
      </c>
      <c r="D39" s="997"/>
      <c r="E39" s="928"/>
      <c r="F39" s="949"/>
      <c r="G39" s="949"/>
      <c r="H39" s="949"/>
    </row>
    <row r="40" spans="1:8" s="405" customFormat="1" ht="15.75">
      <c r="A40" s="1408"/>
      <c r="B40" s="747" t="s">
        <v>1833</v>
      </c>
      <c r="C40" s="932"/>
      <c r="D40" s="1022" t="s">
        <v>2171</v>
      </c>
      <c r="E40" s="928"/>
      <c r="F40" s="1139"/>
      <c r="G40" s="1139"/>
      <c r="H40" s="1139"/>
    </row>
    <row r="41" spans="1:8" s="405" customFormat="1" ht="15.75">
      <c r="A41" s="1408"/>
      <c r="B41" s="747" t="s">
        <v>1827</v>
      </c>
      <c r="C41" s="932"/>
      <c r="D41" s="998"/>
      <c r="E41" s="928"/>
      <c r="F41" s="1139"/>
      <c r="G41" s="1139"/>
      <c r="H41" s="1139"/>
    </row>
    <row r="42" spans="1:8" s="405" customFormat="1" ht="15.75">
      <c r="A42" s="1408"/>
      <c r="B42" s="751" t="s">
        <v>2173</v>
      </c>
      <c r="C42" s="932"/>
      <c r="D42" s="1022">
        <v>25</v>
      </c>
      <c r="E42" s="928"/>
      <c r="F42" s="1139"/>
      <c r="G42" s="1139"/>
      <c r="H42" s="1139"/>
    </row>
    <row r="43" spans="1:8" s="405" customFormat="1" ht="15.75">
      <c r="A43" s="1408"/>
      <c r="B43" s="751" t="s">
        <v>2172</v>
      </c>
      <c r="C43" s="932"/>
      <c r="D43" s="1022">
        <v>75</v>
      </c>
      <c r="E43" s="928"/>
      <c r="F43" s="1139"/>
      <c r="G43" s="1139"/>
      <c r="H43" s="1139"/>
    </row>
    <row r="44" spans="1:8" ht="15.75">
      <c r="A44" s="744"/>
      <c r="B44" s="795" t="s">
        <v>2084</v>
      </c>
      <c r="C44" s="744" t="s">
        <v>3119</v>
      </c>
      <c r="D44" s="749"/>
      <c r="E44" s="708"/>
      <c r="F44" s="1140"/>
      <c r="G44" s="1140"/>
      <c r="H44" s="1140"/>
    </row>
    <row r="45" spans="1:8" ht="15.75">
      <c r="A45" s="744"/>
      <c r="B45" s="795" t="s">
        <v>2175</v>
      </c>
      <c r="C45" s="749"/>
      <c r="D45" s="1013">
        <v>0</v>
      </c>
      <c r="E45" s="708"/>
      <c r="F45" s="784"/>
      <c r="G45" s="784"/>
      <c r="H45" s="784"/>
    </row>
    <row r="46" spans="1:8" ht="15.75">
      <c r="A46" s="744"/>
      <c r="B46" s="795" t="s">
        <v>2085</v>
      </c>
      <c r="C46" s="749"/>
      <c r="D46" s="1013">
        <v>15</v>
      </c>
      <c r="E46" s="708"/>
      <c r="F46" s="784"/>
      <c r="G46" s="784"/>
      <c r="H46" s="784"/>
    </row>
    <row r="47" spans="1:8" ht="15.75">
      <c r="A47" s="744"/>
      <c r="B47" s="795" t="s">
        <v>2398</v>
      </c>
      <c r="C47" s="749"/>
      <c r="D47" s="1013">
        <v>0</v>
      </c>
      <c r="E47" s="708"/>
      <c r="F47" s="784"/>
      <c r="G47" s="784"/>
      <c r="H47" s="784"/>
    </row>
    <row r="48" spans="1:8" s="423" customFormat="1" ht="15.75">
      <c r="A48" s="753"/>
      <c r="B48" s="812" t="s">
        <v>2174</v>
      </c>
      <c r="C48" s="760"/>
      <c r="D48" s="1027">
        <v>1</v>
      </c>
      <c r="E48" s="708"/>
      <c r="F48" s="784"/>
      <c r="G48" s="784"/>
      <c r="H48" s="784"/>
    </row>
    <row r="49" spans="1:8" s="409" customFormat="1" ht="15.75">
      <c r="A49" s="1408">
        <v>202</v>
      </c>
      <c r="B49" s="811" t="s">
        <v>2122</v>
      </c>
      <c r="C49" s="749"/>
      <c r="D49" s="1000"/>
      <c r="E49" s="708"/>
      <c r="F49" s="1141"/>
      <c r="G49" s="1141"/>
      <c r="H49" s="1141"/>
    </row>
    <row r="50" spans="1:8" s="437" customFormat="1" ht="15.75">
      <c r="A50" s="763"/>
      <c r="B50" s="795" t="s">
        <v>3189</v>
      </c>
      <c r="C50" s="767" t="s">
        <v>2723</v>
      </c>
      <c r="D50" s="750"/>
      <c r="E50" s="708"/>
      <c r="F50" s="1141"/>
      <c r="G50" s="1141"/>
      <c r="H50" s="1141"/>
    </row>
    <row r="51" spans="1:8" s="437" customFormat="1" ht="31.5">
      <c r="A51" s="763"/>
      <c r="B51" s="795" t="s">
        <v>3121</v>
      </c>
      <c r="C51" s="750"/>
      <c r="D51" s="750"/>
      <c r="E51" s="708"/>
      <c r="F51" s="1141"/>
      <c r="G51" s="1141"/>
      <c r="H51" s="1141"/>
    </row>
    <row r="52" spans="1:8" s="437" customFormat="1" ht="47.25" customHeight="1">
      <c r="A52" s="763"/>
      <c r="B52" s="1471" t="s">
        <v>2397</v>
      </c>
      <c r="C52" s="750"/>
      <c r="D52" s="1473" t="s">
        <v>3300</v>
      </c>
      <c r="E52" s="708"/>
      <c r="F52" s="1302" t="s">
        <v>2703</v>
      </c>
      <c r="G52" s="1302" t="s">
        <v>3203</v>
      </c>
      <c r="H52" s="1302" t="s">
        <v>3214</v>
      </c>
    </row>
    <row r="53" spans="1:8" s="437" customFormat="1" ht="48.75" customHeight="1">
      <c r="A53" s="763"/>
      <c r="B53" s="795" t="s">
        <v>3188</v>
      </c>
      <c r="C53" s="750"/>
      <c r="D53" s="767" t="s">
        <v>3522</v>
      </c>
      <c r="E53" s="708"/>
      <c r="F53" s="1142"/>
      <c r="G53" s="1142" t="s">
        <v>2720</v>
      </c>
      <c r="H53" s="1142"/>
    </row>
    <row r="54" spans="1:8" s="437" customFormat="1" ht="30.75" customHeight="1">
      <c r="A54" s="763"/>
      <c r="B54" s="795" t="s">
        <v>2399</v>
      </c>
      <c r="C54" s="750"/>
      <c r="D54" s="1013">
        <v>300</v>
      </c>
      <c r="E54" s="708"/>
      <c r="F54" s="784">
        <v>50</v>
      </c>
      <c r="G54" s="784">
        <v>30</v>
      </c>
      <c r="H54" s="786" t="s">
        <v>3215</v>
      </c>
    </row>
    <row r="55" spans="1:8" s="437" customFormat="1" ht="15.75" customHeight="1">
      <c r="A55" s="763"/>
      <c r="B55" s="795" t="s">
        <v>2180</v>
      </c>
      <c r="C55" s="750"/>
      <c r="D55" s="1013">
        <v>300</v>
      </c>
      <c r="E55" s="708"/>
      <c r="F55" s="1143" t="s">
        <v>2704</v>
      </c>
      <c r="G55" s="784"/>
      <c r="H55" s="784"/>
    </row>
    <row r="56" spans="1:8" s="437" customFormat="1" ht="15.75">
      <c r="A56" s="763"/>
      <c r="B56" s="795" t="s">
        <v>2181</v>
      </c>
      <c r="C56" s="750"/>
      <c r="D56" s="1013">
        <v>300</v>
      </c>
      <c r="E56" s="708"/>
      <c r="F56" s="784"/>
      <c r="G56" s="784"/>
      <c r="H56" s="784"/>
    </row>
    <row r="57" spans="1:8" s="437" customFormat="1" ht="32.25" customHeight="1">
      <c r="A57" s="763"/>
      <c r="B57" s="1471" t="s">
        <v>2182</v>
      </c>
      <c r="C57" s="750"/>
      <c r="D57" s="767" t="s">
        <v>3301</v>
      </c>
      <c r="E57" s="708"/>
      <c r="F57" s="1142"/>
      <c r="G57" s="1142"/>
      <c r="H57" s="1302" t="s">
        <v>3216</v>
      </c>
    </row>
    <row r="58" spans="1:8" s="437" customFormat="1" ht="31.5">
      <c r="A58" s="763"/>
      <c r="B58" s="795" t="s">
        <v>3287</v>
      </c>
      <c r="C58" s="750"/>
      <c r="D58" s="1013">
        <v>300</v>
      </c>
      <c r="E58" s="708"/>
      <c r="F58" s="784"/>
      <c r="G58" s="784"/>
      <c r="H58" s="784"/>
    </row>
    <row r="59" spans="1:8" s="437" customFormat="1" ht="15.75" customHeight="1">
      <c r="A59" s="763"/>
      <c r="B59" s="795" t="s">
        <v>2401</v>
      </c>
      <c r="C59" s="750"/>
      <c r="D59" s="1037">
        <v>100</v>
      </c>
      <c r="E59" s="708"/>
      <c r="F59" s="999"/>
      <c r="G59" s="999"/>
      <c r="H59" s="999"/>
    </row>
    <row r="60" spans="1:8" s="437" customFormat="1" ht="15.75" customHeight="1">
      <c r="A60" s="763"/>
      <c r="B60" s="1471" t="s">
        <v>2183</v>
      </c>
      <c r="C60" s="750"/>
      <c r="D60" s="1473" t="s">
        <v>2185</v>
      </c>
      <c r="E60" s="708"/>
      <c r="F60" s="1142"/>
      <c r="G60" s="1142"/>
      <c r="H60" s="1142"/>
    </row>
    <row r="61" spans="1:8" s="437" customFormat="1" ht="34.5" customHeight="1">
      <c r="A61" s="763">
        <v>202</v>
      </c>
      <c r="B61" s="1471" t="s">
        <v>2402</v>
      </c>
      <c r="C61" s="926"/>
      <c r="D61" s="1002" t="s">
        <v>2184</v>
      </c>
      <c r="E61" s="708"/>
      <c r="F61" s="1142" t="s">
        <v>1575</v>
      </c>
      <c r="G61" s="1142"/>
      <c r="H61" s="1142"/>
    </row>
    <row r="62" spans="1:8" s="437" customFormat="1" ht="31.5">
      <c r="A62" s="763"/>
      <c r="B62" s="811" t="s">
        <v>3190</v>
      </c>
      <c r="C62" s="750"/>
      <c r="D62" s="1001"/>
      <c r="E62" s="999"/>
      <c r="F62" s="999"/>
      <c r="G62" s="999"/>
      <c r="H62" s="999"/>
    </row>
    <row r="63" spans="1:8" s="437" customFormat="1" ht="31.5" customHeight="1">
      <c r="A63" s="763"/>
      <c r="B63" s="1471" t="s">
        <v>2403</v>
      </c>
      <c r="C63" s="750"/>
      <c r="D63" s="767" t="s">
        <v>3302</v>
      </c>
      <c r="E63" s="708"/>
      <c r="F63" s="1142"/>
      <c r="G63" s="1142"/>
      <c r="H63" s="1142"/>
    </row>
    <row r="64" spans="1:8" s="437" customFormat="1" ht="31.5" customHeight="1">
      <c r="A64" s="763"/>
      <c r="B64" s="795" t="s">
        <v>2404</v>
      </c>
      <c r="C64" s="750"/>
      <c r="D64" s="767" t="s">
        <v>3526</v>
      </c>
      <c r="E64" s="708"/>
      <c r="F64" s="1142"/>
      <c r="G64" s="1142"/>
      <c r="H64" s="1142"/>
    </row>
    <row r="65" spans="1:8" s="437" customFormat="1" ht="31.5" customHeight="1">
      <c r="A65" s="763"/>
      <c r="B65" s="795" t="s">
        <v>2405</v>
      </c>
      <c r="C65" s="750"/>
      <c r="D65" s="1473" t="s">
        <v>3527</v>
      </c>
      <c r="E65" s="708"/>
      <c r="F65" s="1142"/>
      <c r="G65" s="1142"/>
      <c r="H65" s="1142"/>
    </row>
    <row r="66" spans="1:8" s="437" customFormat="1" ht="31.5">
      <c r="A66" s="763"/>
      <c r="B66" s="795" t="s">
        <v>2406</v>
      </c>
      <c r="C66" s="750"/>
      <c r="D66" s="1037">
        <v>300</v>
      </c>
      <c r="E66" s="708"/>
      <c r="F66" s="784"/>
      <c r="G66" s="784"/>
      <c r="H66" s="784"/>
    </row>
    <row r="67" spans="1:8" s="437" customFormat="1" ht="18">
      <c r="A67" s="763"/>
      <c r="B67" s="795" t="s">
        <v>3289</v>
      </c>
      <c r="C67" s="750"/>
      <c r="D67" s="1037">
        <v>300</v>
      </c>
      <c r="E67" s="708"/>
      <c r="F67" s="784"/>
      <c r="G67" s="784"/>
      <c r="H67" s="784"/>
    </row>
    <row r="68" spans="1:8" s="437" customFormat="1" ht="33.75">
      <c r="A68" s="763"/>
      <c r="B68" s="1471" t="s">
        <v>3288</v>
      </c>
      <c r="C68" s="750"/>
      <c r="D68" s="1468" t="s">
        <v>3529</v>
      </c>
      <c r="E68" s="708"/>
      <c r="F68" s="784"/>
      <c r="G68" s="784"/>
      <c r="H68" s="784"/>
    </row>
    <row r="69" spans="1:8" s="437" customFormat="1" ht="15.75">
      <c r="A69" s="763"/>
      <c r="B69" s="795" t="s">
        <v>2402</v>
      </c>
      <c r="C69" s="750"/>
      <c r="D69" s="1013">
        <v>400</v>
      </c>
      <c r="E69" s="708"/>
      <c r="F69" s="784"/>
      <c r="G69" s="784"/>
      <c r="H69" s="784"/>
    </row>
    <row r="70" spans="1:8" s="437" customFormat="1" ht="15.75">
      <c r="A70" s="763"/>
      <c r="B70" s="795" t="s">
        <v>1806</v>
      </c>
      <c r="C70" s="750"/>
      <c r="D70" s="1013">
        <v>350</v>
      </c>
      <c r="E70" s="708"/>
      <c r="F70" s="784"/>
      <c r="G70" s="784"/>
      <c r="H70" s="784"/>
    </row>
    <row r="71" spans="1:8" s="437" customFormat="1" ht="15.75" customHeight="1">
      <c r="A71" s="763"/>
      <c r="B71" s="1471" t="s">
        <v>2183</v>
      </c>
      <c r="C71" s="750"/>
      <c r="D71" s="1473" t="s">
        <v>2185</v>
      </c>
      <c r="E71" s="708"/>
      <c r="F71" s="1142"/>
      <c r="G71" s="1142"/>
      <c r="H71" s="1142"/>
    </row>
    <row r="72" spans="1:8" s="437" customFormat="1" ht="15.75" customHeight="1">
      <c r="A72" s="763"/>
      <c r="B72" s="795" t="s">
        <v>2401</v>
      </c>
      <c r="C72" s="750"/>
      <c r="D72" s="1037">
        <v>100</v>
      </c>
      <c r="E72" s="708"/>
      <c r="F72" s="999"/>
      <c r="G72" s="999"/>
      <c r="H72" s="999"/>
    </row>
    <row r="73" spans="1:8" s="437" customFormat="1" ht="31.5">
      <c r="A73" s="764"/>
      <c r="B73" s="813" t="s">
        <v>2407</v>
      </c>
      <c r="C73" s="765"/>
      <c r="D73" s="1032">
        <v>300</v>
      </c>
      <c r="E73" s="708"/>
      <c r="F73" s="784"/>
      <c r="G73" s="784"/>
      <c r="H73" s="784"/>
    </row>
    <row r="74" spans="1:8" s="409" customFormat="1" ht="15.75">
      <c r="A74" s="1408">
        <v>280</v>
      </c>
      <c r="B74" s="811" t="s">
        <v>2198</v>
      </c>
      <c r="C74" s="743"/>
      <c r="D74" s="743"/>
      <c r="E74" s="708"/>
      <c r="F74" s="1144"/>
      <c r="G74" s="1144"/>
      <c r="H74" s="1144"/>
    </row>
    <row r="75" spans="1:8" s="409" customFormat="1" ht="33.75" customHeight="1">
      <c r="A75" s="1408"/>
      <c r="B75" s="811" t="s">
        <v>2123</v>
      </c>
      <c r="C75" s="761" t="s">
        <v>2726</v>
      </c>
      <c r="D75" s="768"/>
      <c r="E75" s="708"/>
      <c r="F75" s="934"/>
      <c r="G75" s="934"/>
      <c r="H75" s="934"/>
    </row>
    <row r="76" spans="1:8" s="409" customFormat="1" ht="33.75" customHeight="1">
      <c r="A76" s="1408"/>
      <c r="B76" s="938" t="s">
        <v>2200</v>
      </c>
      <c r="C76" s="934"/>
      <c r="D76" s="768"/>
      <c r="E76" s="708"/>
      <c r="F76" s="934"/>
      <c r="G76" s="934"/>
      <c r="H76" s="934"/>
    </row>
    <row r="77" spans="1:8" s="409" customFormat="1" ht="15.75">
      <c r="A77" s="1408"/>
      <c r="B77" s="1466" t="s">
        <v>3122</v>
      </c>
      <c r="C77" s="933"/>
      <c r="D77" s="984">
        <v>200</v>
      </c>
      <c r="E77" s="928"/>
      <c r="F77" s="784"/>
      <c r="G77" s="784"/>
      <c r="H77" s="784"/>
    </row>
    <row r="78" spans="1:8" s="409" customFormat="1" ht="15.75">
      <c r="A78" s="1408"/>
      <c r="B78" s="1466" t="s">
        <v>3123</v>
      </c>
      <c r="C78" s="933"/>
      <c r="D78" s="984">
        <v>500</v>
      </c>
      <c r="E78" s="708"/>
      <c r="F78" s="784"/>
      <c r="G78" s="784"/>
      <c r="H78" s="784"/>
    </row>
    <row r="79" spans="1:8" s="409" customFormat="1" ht="15.75">
      <c r="A79" s="1408"/>
      <c r="B79" s="1466" t="s">
        <v>3124</v>
      </c>
      <c r="C79" s="933"/>
      <c r="D79" s="984">
        <v>800</v>
      </c>
      <c r="E79" s="708"/>
      <c r="F79" s="784"/>
      <c r="G79" s="784"/>
      <c r="H79" s="784"/>
    </row>
    <row r="80" spans="1:8" s="409" customFormat="1" ht="15.75">
      <c r="A80" s="1408"/>
      <c r="B80" s="1466" t="s">
        <v>3125</v>
      </c>
      <c r="C80" s="933"/>
      <c r="D80" s="984">
        <v>1500</v>
      </c>
      <c r="E80" s="708"/>
      <c r="F80" s="784"/>
      <c r="G80" s="784"/>
      <c r="H80" s="784"/>
    </row>
    <row r="81" spans="1:8" s="409" customFormat="1" ht="15.75">
      <c r="A81" s="1408"/>
      <c r="B81" s="1466" t="s">
        <v>3126</v>
      </c>
      <c r="C81" s="933"/>
      <c r="D81" s="984">
        <v>3000</v>
      </c>
      <c r="E81" s="708"/>
      <c r="F81" s="784"/>
      <c r="G81" s="784"/>
      <c r="H81" s="784"/>
    </row>
    <row r="82" spans="1:8" s="409" customFormat="1" ht="15.75">
      <c r="A82" s="1408"/>
      <c r="B82" s="1466" t="s">
        <v>3127</v>
      </c>
      <c r="C82" s="933"/>
      <c r="D82" s="984">
        <v>4500</v>
      </c>
      <c r="E82" s="708"/>
      <c r="F82" s="784"/>
      <c r="G82" s="784"/>
      <c r="H82" s="784"/>
    </row>
    <row r="83" spans="1:8" s="409" customFormat="1" ht="15.75">
      <c r="A83" s="1408"/>
      <c r="B83" s="1466" t="s">
        <v>3128</v>
      </c>
      <c r="C83" s="933"/>
      <c r="D83" s="984">
        <v>5500</v>
      </c>
      <c r="E83" s="708"/>
      <c r="F83" s="784"/>
      <c r="G83" s="784"/>
      <c r="H83" s="784"/>
    </row>
    <row r="84" spans="1:8" s="409" customFormat="1" ht="15.75">
      <c r="A84" s="1408"/>
      <c r="B84" s="1466" t="s">
        <v>3129</v>
      </c>
      <c r="C84" s="933"/>
      <c r="D84" s="984">
        <v>7000</v>
      </c>
      <c r="E84" s="708"/>
      <c r="F84" s="784"/>
      <c r="G84" s="784"/>
      <c r="H84" s="784"/>
    </row>
    <row r="85" spans="1:8" s="409" customFormat="1" ht="15.75">
      <c r="A85" s="1408"/>
      <c r="B85" s="1466" t="s">
        <v>3130</v>
      </c>
      <c r="C85" s="933"/>
      <c r="D85" s="984">
        <v>10000</v>
      </c>
      <c r="E85" s="708"/>
      <c r="F85" s="784"/>
      <c r="G85" s="784"/>
      <c r="H85" s="784"/>
    </row>
    <row r="86" spans="1:8" s="409" customFormat="1" ht="15.75" customHeight="1">
      <c r="A86" s="1408"/>
      <c r="B86" s="1471" t="s">
        <v>2215</v>
      </c>
      <c r="C86" s="768"/>
      <c r="D86" s="1007" t="s">
        <v>2201</v>
      </c>
      <c r="E86" s="708"/>
      <c r="F86" s="1145" t="s">
        <v>2705</v>
      </c>
      <c r="G86" s="1145" t="s">
        <v>3204</v>
      </c>
      <c r="H86" s="1145" t="s">
        <v>3217</v>
      </c>
    </row>
    <row r="87" spans="1:8" s="409" customFormat="1" ht="36" customHeight="1">
      <c r="A87" s="1408"/>
      <c r="B87" s="815" t="s">
        <v>3131</v>
      </c>
      <c r="C87" s="768"/>
      <c r="D87" s="1007" t="s">
        <v>2202</v>
      </c>
      <c r="E87" s="708"/>
      <c r="F87" s="1146"/>
      <c r="G87" s="1146" t="s">
        <v>1443</v>
      </c>
      <c r="H87" s="1146"/>
    </row>
    <row r="88" spans="1:8" s="409" customFormat="1" ht="33.75" customHeight="1">
      <c r="A88" s="1408"/>
      <c r="B88" s="1471" t="s">
        <v>2216</v>
      </c>
      <c r="C88" s="889"/>
      <c r="D88" s="1468" t="s">
        <v>3107</v>
      </c>
      <c r="E88" s="708"/>
      <c r="F88" s="1146"/>
      <c r="G88" s="1146"/>
      <c r="H88" s="1146"/>
    </row>
    <row r="89" spans="1:8" s="409" customFormat="1" ht="31.5">
      <c r="A89" s="1408"/>
      <c r="B89" s="811" t="s">
        <v>2203</v>
      </c>
      <c r="C89" s="761" t="s">
        <v>2727</v>
      </c>
      <c r="D89" s="1008"/>
      <c r="E89" s="708"/>
      <c r="F89" s="1147"/>
      <c r="G89" s="1147"/>
      <c r="H89" s="1147"/>
    </row>
    <row r="90" spans="1:8" ht="39" customHeight="1">
      <c r="A90" s="744"/>
      <c r="B90" s="1471" t="s">
        <v>2086</v>
      </c>
      <c r="C90" s="769"/>
      <c r="D90" s="1007" t="s">
        <v>3108</v>
      </c>
      <c r="E90" s="708"/>
      <c r="F90" s="1148" t="s">
        <v>1597</v>
      </c>
      <c r="G90" s="1148"/>
      <c r="H90" s="1148"/>
    </row>
    <row r="91" spans="1:8" ht="35.25" customHeight="1">
      <c r="A91" s="744"/>
      <c r="B91" s="1471" t="s">
        <v>2728</v>
      </c>
      <c r="C91" s="769"/>
      <c r="D91" s="1007" t="s">
        <v>3109</v>
      </c>
      <c r="E91" s="708"/>
      <c r="F91" s="531"/>
      <c r="G91" s="531"/>
      <c r="H91" s="531"/>
    </row>
    <row r="92" spans="1:8" ht="39" customHeight="1">
      <c r="A92" s="744"/>
      <c r="B92" s="1471" t="s">
        <v>2208</v>
      </c>
      <c r="C92" s="771"/>
      <c r="D92" s="1468" t="s">
        <v>2199</v>
      </c>
      <c r="E92" s="708"/>
      <c r="F92" s="531"/>
      <c r="G92" s="531"/>
      <c r="H92" s="531"/>
    </row>
    <row r="93" spans="1:8" s="409" customFormat="1" ht="47.25">
      <c r="A93" s="770"/>
      <c r="B93" s="811" t="s">
        <v>2207</v>
      </c>
      <c r="C93" s="769"/>
      <c r="D93" s="1009"/>
      <c r="E93" s="708"/>
      <c r="F93" s="1149"/>
      <c r="G93" s="1149"/>
      <c r="H93" s="1149"/>
    </row>
    <row r="94" spans="1:8" s="409" customFormat="1" ht="15.75">
      <c r="A94" s="770"/>
      <c r="B94" s="1471" t="s">
        <v>2087</v>
      </c>
      <c r="C94" s="769"/>
      <c r="D94" s="1010"/>
      <c r="E94" s="708"/>
      <c r="F94" s="1150"/>
      <c r="G94" s="1150"/>
      <c r="H94" s="1150"/>
    </row>
    <row r="95" spans="1:8" s="409" customFormat="1" ht="54" customHeight="1">
      <c r="A95" s="770"/>
      <c r="B95" s="1471" t="s">
        <v>2479</v>
      </c>
      <c r="C95" s="768"/>
      <c r="D95" s="1475" t="s">
        <v>3110</v>
      </c>
      <c r="E95" s="708"/>
      <c r="F95" s="1146"/>
      <c r="G95" s="1146"/>
      <c r="H95" s="1146"/>
    </row>
    <row r="96" spans="1:8" s="409" customFormat="1" ht="38.25" customHeight="1">
      <c r="A96" s="1408"/>
      <c r="B96" s="1471" t="s">
        <v>2480</v>
      </c>
      <c r="C96" s="768"/>
      <c r="D96" s="1468" t="s">
        <v>3111</v>
      </c>
      <c r="E96" s="708"/>
      <c r="F96" s="1146"/>
      <c r="G96" s="1146"/>
      <c r="H96" s="1146"/>
    </row>
    <row r="97" spans="1:8" s="409" customFormat="1" ht="24" customHeight="1">
      <c r="A97" s="1408"/>
      <c r="B97" s="1471" t="s">
        <v>2481</v>
      </c>
      <c r="C97" s="768"/>
      <c r="D97" s="1007" t="s">
        <v>2201</v>
      </c>
      <c r="E97" s="708"/>
      <c r="F97" s="1146"/>
      <c r="G97" s="1146"/>
      <c r="H97" s="1146"/>
    </row>
    <row r="98" spans="1:8" s="409" customFormat="1" ht="31.5" customHeight="1">
      <c r="A98" s="772"/>
      <c r="B98" s="816" t="s">
        <v>2482</v>
      </c>
      <c r="C98" s="946"/>
      <c r="D98" s="1474" t="s">
        <v>2199</v>
      </c>
      <c r="E98" s="708"/>
      <c r="F98" s="1146"/>
      <c r="G98" s="1146"/>
      <c r="H98" s="1146"/>
    </row>
    <row r="99" spans="1:8" s="437" customFormat="1" ht="15.75">
      <c r="A99" s="1408">
        <v>290</v>
      </c>
      <c r="B99" s="811" t="s">
        <v>1836</v>
      </c>
      <c r="C99" s="774"/>
      <c r="D99" s="774"/>
      <c r="E99" s="708"/>
      <c r="F99" s="1151"/>
      <c r="G99" s="1151"/>
      <c r="H99" s="1151"/>
    </row>
    <row r="100" spans="1:8" ht="15.75">
      <c r="A100" s="744"/>
      <c r="B100" s="795" t="s">
        <v>2408</v>
      </c>
      <c r="C100" s="744" t="s">
        <v>3096</v>
      </c>
      <c r="D100" s="1012"/>
      <c r="E100" s="708"/>
      <c r="F100" s="1152"/>
      <c r="G100" s="1152"/>
      <c r="H100" s="1152"/>
    </row>
    <row r="101" spans="1:8" ht="15.75">
      <c r="A101" s="744"/>
      <c r="B101" s="795" t="s">
        <v>2729</v>
      </c>
      <c r="C101" s="744"/>
      <c r="D101" s="1013">
        <v>10</v>
      </c>
      <c r="E101" s="708"/>
      <c r="F101" s="784"/>
      <c r="G101" s="784"/>
      <c r="H101" s="784"/>
    </row>
    <row r="102" spans="1:8" ht="15.75">
      <c r="A102" s="744"/>
      <c r="B102" s="795" t="s">
        <v>2730</v>
      </c>
      <c r="C102" s="744"/>
      <c r="D102" s="1013" t="s">
        <v>2213</v>
      </c>
      <c r="E102" s="708"/>
      <c r="F102" s="531"/>
      <c r="G102" s="531"/>
      <c r="H102" s="531"/>
    </row>
    <row r="103" spans="1:8" ht="15.75">
      <c r="A103" s="744"/>
      <c r="B103" s="795" t="s">
        <v>2409</v>
      </c>
      <c r="C103" s="744"/>
      <c r="D103" s="1013">
        <v>50</v>
      </c>
      <c r="E103" s="708"/>
      <c r="F103" s="784"/>
      <c r="G103" s="784"/>
      <c r="H103" s="784"/>
    </row>
    <row r="104" spans="1:8" ht="15.75" customHeight="1">
      <c r="A104" s="943"/>
      <c r="B104" s="1077" t="s">
        <v>2410</v>
      </c>
      <c r="C104" s="943"/>
      <c r="D104" s="1014" t="s">
        <v>2214</v>
      </c>
      <c r="E104" s="708"/>
      <c r="F104" s="1114"/>
      <c r="G104" s="1114"/>
      <c r="H104" s="1114"/>
    </row>
    <row r="105" spans="1:8" s="405" customFormat="1" ht="15.75">
      <c r="A105" s="775" t="s">
        <v>2094</v>
      </c>
      <c r="B105" s="817"/>
      <c r="C105" s="740"/>
      <c r="D105" s="741"/>
      <c r="E105" s="708"/>
      <c r="F105" s="1153"/>
      <c r="G105" s="1153"/>
      <c r="H105" s="1153"/>
    </row>
    <row r="106" spans="1:8" s="437" customFormat="1" ht="15.75">
      <c r="A106" s="1408">
        <v>300</v>
      </c>
      <c r="B106" s="811" t="s">
        <v>2096</v>
      </c>
      <c r="C106" s="774"/>
      <c r="D106" s="852"/>
      <c r="E106" s="708"/>
      <c r="F106" s="1151"/>
      <c r="G106" s="1151"/>
      <c r="H106" s="1151"/>
    </row>
    <row r="107" spans="1:8" s="437" customFormat="1" ht="15.75">
      <c r="A107" s="1408"/>
      <c r="B107" s="795" t="s">
        <v>3132</v>
      </c>
      <c r="C107" s="761" t="s">
        <v>3097</v>
      </c>
      <c r="D107" s="1303">
        <v>0</v>
      </c>
      <c r="E107" s="708"/>
      <c r="F107" s="1304">
        <v>0</v>
      </c>
      <c r="G107" s="1151"/>
      <c r="H107" s="1151"/>
    </row>
    <row r="108" spans="1:8" s="437" customFormat="1" ht="47.25">
      <c r="A108" s="1408"/>
      <c r="B108" s="795" t="s">
        <v>3206</v>
      </c>
      <c r="C108" s="761" t="s">
        <v>3205</v>
      </c>
      <c r="D108" s="1305">
        <v>2</v>
      </c>
      <c r="E108" s="708"/>
      <c r="F108" s="1304"/>
      <c r="G108" s="1151"/>
      <c r="H108" s="1151"/>
    </row>
    <row r="109" spans="1:8" ht="18">
      <c r="A109" s="766"/>
      <c r="B109" s="813" t="s">
        <v>3298</v>
      </c>
      <c r="C109" s="754" t="s">
        <v>3531</v>
      </c>
      <c r="D109" s="1306">
        <v>20</v>
      </c>
      <c r="E109" s="708"/>
      <c r="F109" s="1152"/>
      <c r="G109" s="1152"/>
      <c r="H109" s="1152"/>
    </row>
    <row r="110" spans="1:8" s="437" customFormat="1" ht="15.75">
      <c r="A110" s="1408">
        <v>310</v>
      </c>
      <c r="B110" s="811" t="s">
        <v>2095</v>
      </c>
      <c r="C110" s="774"/>
      <c r="D110" s="774"/>
      <c r="E110" s="708"/>
      <c r="F110" s="1151"/>
      <c r="G110" s="1151"/>
      <c r="H110" s="1151"/>
    </row>
    <row r="111" spans="1:8" ht="15.75">
      <c r="A111" s="744"/>
      <c r="B111" s="795" t="s">
        <v>2092</v>
      </c>
      <c r="C111" s="744" t="s">
        <v>3098</v>
      </c>
      <c r="D111" s="1012"/>
      <c r="E111" s="708"/>
      <c r="F111" s="1152"/>
      <c r="G111" s="1152"/>
      <c r="H111" s="1152"/>
    </row>
    <row r="112" spans="1:8" ht="15.75">
      <c r="A112" s="744"/>
      <c r="B112" s="795" t="s">
        <v>3133</v>
      </c>
      <c r="C112" s="744"/>
      <c r="D112" s="1013">
        <v>0</v>
      </c>
      <c r="E112" s="708"/>
      <c r="F112" s="784"/>
      <c r="G112" s="784"/>
      <c r="H112" s="784"/>
    </row>
    <row r="113" spans="1:8" ht="15.75">
      <c r="A113" s="744"/>
      <c r="B113" s="795" t="s">
        <v>2731</v>
      </c>
      <c r="C113" s="744"/>
      <c r="D113" s="1013" t="s">
        <v>2487</v>
      </c>
      <c r="E113" s="708"/>
      <c r="F113" s="1114"/>
      <c r="G113" s="1114"/>
      <c r="H113" s="1114"/>
    </row>
    <row r="114" spans="1:8" ht="15.75" customHeight="1">
      <c r="A114" s="744"/>
      <c r="B114" s="1471" t="s">
        <v>2483</v>
      </c>
      <c r="C114" s="744"/>
      <c r="D114" s="1007" t="s">
        <v>2369</v>
      </c>
      <c r="E114" s="708"/>
      <c r="F114" s="1154" t="s">
        <v>2706</v>
      </c>
      <c r="G114" s="1154" t="s">
        <v>2717</v>
      </c>
      <c r="H114" s="1154" t="s">
        <v>3210</v>
      </c>
    </row>
    <row r="115" spans="1:8" ht="15.75" customHeight="1">
      <c r="A115" s="744"/>
      <c r="B115" s="795" t="s">
        <v>2222</v>
      </c>
      <c r="C115" s="744"/>
      <c r="D115" s="1007" t="s">
        <v>2369</v>
      </c>
      <c r="E115" s="708"/>
      <c r="F115" s="1154"/>
      <c r="G115" s="1154"/>
      <c r="H115" s="1154"/>
    </row>
    <row r="116" spans="1:8" ht="15.75">
      <c r="A116" s="744"/>
      <c r="B116" s="795" t="s">
        <v>3137</v>
      </c>
      <c r="C116" s="744"/>
      <c r="D116" s="1013" t="s">
        <v>2247</v>
      </c>
      <c r="E116" s="708"/>
      <c r="F116" s="1114" t="s">
        <v>2707</v>
      </c>
      <c r="G116" s="1155">
        <v>0.006</v>
      </c>
      <c r="H116" s="1155">
        <v>0.02</v>
      </c>
    </row>
    <row r="117" spans="1:8" s="423" customFormat="1" ht="15.75">
      <c r="A117" s="761"/>
      <c r="B117" s="795" t="s">
        <v>3138</v>
      </c>
      <c r="C117" s="761"/>
      <c r="D117" s="1013"/>
      <c r="E117" s="708"/>
      <c r="F117" s="1114"/>
      <c r="G117" s="1114"/>
      <c r="H117" s="1114"/>
    </row>
    <row r="118" spans="1:8" s="423" customFormat="1" ht="15.75">
      <c r="A118" s="761"/>
      <c r="B118" s="795" t="s">
        <v>2031</v>
      </c>
      <c r="C118" s="761"/>
      <c r="D118" s="1013" t="s">
        <v>2370</v>
      </c>
      <c r="E118" s="708"/>
      <c r="F118" s="1114">
        <v>0.01</v>
      </c>
      <c r="G118" s="1114"/>
      <c r="H118" s="1114"/>
    </row>
    <row r="119" spans="1:8" s="648" customFormat="1" ht="15.75">
      <c r="A119" s="777"/>
      <c r="B119" s="812" t="s">
        <v>2091</v>
      </c>
      <c r="C119" s="777"/>
      <c r="D119" s="1015" t="s">
        <v>2371</v>
      </c>
      <c r="E119" s="708"/>
      <c r="F119" s="1156"/>
      <c r="G119" s="1156"/>
      <c r="H119" s="1156"/>
    </row>
    <row r="120" spans="1:8" s="437" customFormat="1" ht="15.75">
      <c r="A120" s="1408">
        <v>320</v>
      </c>
      <c r="B120" s="811" t="s">
        <v>2223</v>
      </c>
      <c r="C120" s="774"/>
      <c r="D120" s="774"/>
      <c r="E120" s="708"/>
      <c r="F120" s="1151"/>
      <c r="G120" s="1151"/>
      <c r="H120" s="1151"/>
    </row>
    <row r="121" spans="1:8" ht="15.75">
      <c r="A121" s="744"/>
      <c r="B121" s="795" t="s">
        <v>2224</v>
      </c>
      <c r="C121" s="744" t="s">
        <v>2732</v>
      </c>
      <c r="D121" s="1012"/>
      <c r="E121" s="708"/>
      <c r="F121" s="1152"/>
      <c r="G121" s="1152"/>
      <c r="H121" s="1152"/>
    </row>
    <row r="122" spans="1:8" ht="31.5">
      <c r="A122" s="744"/>
      <c r="B122" s="795" t="s">
        <v>2484</v>
      </c>
      <c r="C122" s="744"/>
      <c r="D122" s="1022">
        <v>0.5</v>
      </c>
      <c r="E122" s="708"/>
      <c r="F122" s="949" t="s">
        <v>2708</v>
      </c>
      <c r="G122" s="949" t="s">
        <v>2708</v>
      </c>
      <c r="H122" s="949"/>
    </row>
    <row r="123" spans="1:8" s="423" customFormat="1" ht="15.75">
      <c r="A123" s="753"/>
      <c r="B123" s="812" t="s">
        <v>2009</v>
      </c>
      <c r="C123" s="754"/>
      <c r="D123" s="1015">
        <v>0</v>
      </c>
      <c r="E123" s="708"/>
      <c r="F123" s="1157"/>
      <c r="G123" s="1157"/>
      <c r="H123" s="1157"/>
    </row>
    <row r="124" spans="1:8" s="409" customFormat="1" ht="15.75">
      <c r="A124" s="1408">
        <v>330</v>
      </c>
      <c r="B124" s="811" t="s">
        <v>3139</v>
      </c>
      <c r="C124" s="756"/>
      <c r="D124" s="1408"/>
      <c r="E124" s="708"/>
      <c r="F124" s="1144"/>
      <c r="G124" s="1144"/>
      <c r="H124" s="1144"/>
    </row>
    <row r="125" spans="1:8" ht="15.75">
      <c r="A125" s="744"/>
      <c r="B125" s="795" t="s">
        <v>3140</v>
      </c>
      <c r="C125" s="744" t="s">
        <v>2733</v>
      </c>
      <c r="D125" s="1013"/>
      <c r="E125" s="708"/>
      <c r="F125" s="784"/>
      <c r="G125" s="784"/>
      <c r="H125" s="784"/>
    </row>
    <row r="126" spans="1:8" ht="15.75">
      <c r="A126" s="744"/>
      <c r="B126" s="795" t="s">
        <v>2090</v>
      </c>
      <c r="C126" s="744"/>
      <c r="D126" s="1013"/>
      <c r="E126" s="708"/>
      <c r="F126" s="784"/>
      <c r="G126" s="784"/>
      <c r="H126" s="784"/>
    </row>
    <row r="127" spans="1:8" ht="15.75">
      <c r="A127" s="744"/>
      <c r="B127" s="795" t="s">
        <v>2230</v>
      </c>
      <c r="C127" s="744"/>
      <c r="D127" s="1013">
        <v>0</v>
      </c>
      <c r="E127" s="708"/>
      <c r="F127" s="784"/>
      <c r="G127" s="784"/>
      <c r="H127" s="784"/>
    </row>
    <row r="128" spans="1:8" ht="15.75">
      <c r="A128" s="744"/>
      <c r="B128" s="795" t="s">
        <v>2229</v>
      </c>
      <c r="C128" s="744"/>
      <c r="D128" s="1013" t="s">
        <v>2485</v>
      </c>
      <c r="E128" s="708"/>
      <c r="F128" s="784"/>
      <c r="G128" s="784"/>
      <c r="H128" s="784">
        <v>0.003</v>
      </c>
    </row>
    <row r="129" spans="1:8" ht="18" customHeight="1">
      <c r="A129" s="1408"/>
      <c r="B129" s="795" t="s">
        <v>2032</v>
      </c>
      <c r="C129" s="744"/>
      <c r="D129" s="1014">
        <v>0.2</v>
      </c>
      <c r="E129" s="708"/>
      <c r="F129" s="784"/>
      <c r="G129" s="784"/>
      <c r="H129" s="784"/>
    </row>
    <row r="130" spans="1:8" s="405" customFormat="1" ht="15.75">
      <c r="A130" s="801" t="s">
        <v>2010</v>
      </c>
      <c r="B130" s="1055"/>
      <c r="C130" s="1040"/>
      <c r="D130" s="1056"/>
      <c r="E130" s="708"/>
      <c r="F130" s="1153"/>
      <c r="G130" s="1153"/>
      <c r="H130" s="1153"/>
    </row>
    <row r="131" spans="1:8" s="437" customFormat="1" ht="15.75">
      <c r="A131" s="1354">
        <v>410</v>
      </c>
      <c r="B131" s="1057" t="s">
        <v>3275</v>
      </c>
      <c r="C131" s="1058"/>
      <c r="D131" s="1050"/>
      <c r="E131" s="708"/>
      <c r="F131" s="1151"/>
      <c r="G131" s="1151"/>
      <c r="H131" s="1151"/>
    </row>
    <row r="132" spans="1:8" ht="15.75">
      <c r="A132" s="744"/>
      <c r="B132" s="795" t="s">
        <v>3145</v>
      </c>
      <c r="C132" s="762" t="s">
        <v>2735</v>
      </c>
      <c r="D132" s="1012"/>
      <c r="E132" s="708"/>
      <c r="F132" s="1152"/>
      <c r="G132" s="1152"/>
      <c r="H132" s="1152"/>
    </row>
    <row r="133" spans="1:8" ht="15.75">
      <c r="A133" s="744"/>
      <c r="B133" s="795" t="s">
        <v>3142</v>
      </c>
      <c r="C133" s="762"/>
      <c r="D133" s="1022">
        <v>1</v>
      </c>
      <c r="E133" s="708"/>
      <c r="F133" s="949">
        <v>0</v>
      </c>
      <c r="G133" s="949"/>
      <c r="H133" s="949">
        <v>0</v>
      </c>
    </row>
    <row r="134" spans="1:8" ht="15.75">
      <c r="A134" s="744"/>
      <c r="B134" s="795" t="s">
        <v>3141</v>
      </c>
      <c r="C134" s="762"/>
      <c r="D134" s="1022">
        <v>0.5</v>
      </c>
      <c r="E134" s="708"/>
      <c r="F134" s="949"/>
      <c r="G134" s="949"/>
      <c r="H134" s="949"/>
    </row>
    <row r="135" spans="1:8" ht="15.75">
      <c r="A135" s="744"/>
      <c r="B135" s="795" t="s">
        <v>3143</v>
      </c>
      <c r="C135" s="762"/>
      <c r="D135" s="1022">
        <v>3</v>
      </c>
      <c r="E135" s="708"/>
      <c r="F135" s="1158" t="s">
        <v>2709</v>
      </c>
      <c r="G135" s="949" t="s">
        <v>2718</v>
      </c>
      <c r="H135" s="985" t="s">
        <v>3212</v>
      </c>
    </row>
    <row r="136" spans="1:9" ht="15.75">
      <c r="A136" s="744"/>
      <c r="B136" s="795" t="s">
        <v>2734</v>
      </c>
      <c r="C136" s="762"/>
      <c r="D136" s="1022">
        <v>1</v>
      </c>
      <c r="F136" s="949"/>
      <c r="G136" s="949"/>
      <c r="H136" s="949"/>
      <c r="I136" s="929"/>
    </row>
    <row r="137" spans="1:8" ht="15.75">
      <c r="A137" s="744"/>
      <c r="B137" s="795" t="s">
        <v>2033</v>
      </c>
      <c r="C137" s="762"/>
      <c r="D137" s="1022">
        <v>1</v>
      </c>
      <c r="E137" s="708"/>
      <c r="F137" s="949"/>
      <c r="G137" s="949"/>
      <c r="H137" s="949"/>
    </row>
    <row r="138" spans="1:8" ht="31.5">
      <c r="A138" s="770"/>
      <c r="B138" s="1005" t="s">
        <v>2238</v>
      </c>
      <c r="C138" s="744" t="s">
        <v>2736</v>
      </c>
      <c r="D138" s="1105"/>
      <c r="E138" s="708"/>
      <c r="F138" s="1152"/>
      <c r="G138" s="1152"/>
      <c r="H138" s="1152"/>
    </row>
    <row r="139" spans="1:8" ht="15.75">
      <c r="A139" s="744"/>
      <c r="B139" s="1005"/>
      <c r="C139" s="744"/>
      <c r="D139" s="759"/>
      <c r="E139" s="708"/>
      <c r="F139" s="784"/>
      <c r="G139" s="784"/>
      <c r="H139" s="784"/>
    </row>
    <row r="140" spans="1:8" s="423" customFormat="1" ht="15.75" customHeight="1">
      <c r="A140" s="761"/>
      <c r="B140" s="1198" t="s">
        <v>1808</v>
      </c>
      <c r="C140" s="1061"/>
      <c r="D140" s="1468" t="s">
        <v>3263</v>
      </c>
      <c r="E140" s="708"/>
      <c r="F140" s="1039" t="s">
        <v>2710</v>
      </c>
      <c r="G140" s="1039" t="s">
        <v>2719</v>
      </c>
      <c r="H140" s="1039" t="s">
        <v>3218</v>
      </c>
    </row>
    <row r="141" spans="1:8" s="423" customFormat="1" ht="15.75" customHeight="1">
      <c r="A141" s="761"/>
      <c r="B141" s="1640" t="s">
        <v>2034</v>
      </c>
      <c r="C141" s="1126"/>
      <c r="D141" s="1643" t="s">
        <v>3268</v>
      </c>
      <c r="E141" s="708"/>
      <c r="F141" s="1039" t="s">
        <v>2711</v>
      </c>
      <c r="G141" s="1039" t="s">
        <v>2720</v>
      </c>
      <c r="H141" s="1039" t="s">
        <v>3219</v>
      </c>
    </row>
    <row r="142" spans="1:8" s="423" customFormat="1" ht="15.75" customHeight="1">
      <c r="A142" s="761"/>
      <c r="B142" s="1640"/>
      <c r="C142" s="1126"/>
      <c r="D142" s="1643"/>
      <c r="E142" s="708"/>
      <c r="F142" s="1039"/>
      <c r="G142" s="1039"/>
      <c r="H142" s="1039"/>
    </row>
    <row r="143" spans="1:8" s="423" customFormat="1" ht="15.75" customHeight="1">
      <c r="A143" s="761"/>
      <c r="B143" s="1640" t="s">
        <v>3286</v>
      </c>
      <c r="C143" s="1126"/>
      <c r="D143" s="1643" t="s">
        <v>3268</v>
      </c>
      <c r="E143" s="708"/>
      <c r="F143" s="1039"/>
      <c r="G143" s="1039"/>
      <c r="H143" s="1039"/>
    </row>
    <row r="144" spans="1:8" s="423" customFormat="1" ht="15.75" customHeight="1">
      <c r="A144" s="761"/>
      <c r="B144" s="1640"/>
      <c r="C144" s="1126"/>
      <c r="D144" s="1643"/>
      <c r="E144" s="708"/>
      <c r="F144" s="1039"/>
      <c r="G144" s="1039"/>
      <c r="H144" s="1039"/>
    </row>
    <row r="145" spans="1:8" s="423" customFormat="1" ht="15.75" customHeight="1">
      <c r="A145" s="761"/>
      <c r="B145" s="1199" t="s">
        <v>2035</v>
      </c>
      <c r="C145" s="1127"/>
      <c r="D145" s="1469" t="s">
        <v>3274</v>
      </c>
      <c r="E145" s="963"/>
      <c r="F145" s="1039" t="s">
        <v>2712</v>
      </c>
      <c r="G145" s="1039" t="s">
        <v>1396</v>
      </c>
      <c r="H145" s="1039" t="s">
        <v>3219</v>
      </c>
    </row>
    <row r="146" spans="1:8" s="423" customFormat="1" ht="31.5">
      <c r="A146" s="761"/>
      <c r="B146" s="1005" t="s">
        <v>2411</v>
      </c>
      <c r="C146" s="1128" t="s">
        <v>944</v>
      </c>
      <c r="D146" s="1135"/>
      <c r="E146" s="708"/>
      <c r="F146" s="1132"/>
      <c r="G146" s="1132"/>
      <c r="H146" s="1132"/>
    </row>
    <row r="147" spans="1:8" s="488" customFormat="1" ht="15.75" customHeight="1">
      <c r="A147" s="744"/>
      <c r="B147" s="1004" t="s">
        <v>2036</v>
      </c>
      <c r="C147" s="1128"/>
      <c r="D147" s="1037">
        <v>2</v>
      </c>
      <c r="E147" s="708"/>
      <c r="F147" s="999"/>
      <c r="G147" s="999"/>
      <c r="H147" s="999"/>
    </row>
    <row r="148" spans="1:8" s="423" customFormat="1" ht="15.75" customHeight="1">
      <c r="A148" s="761"/>
      <c r="B148" s="1198" t="s">
        <v>2037</v>
      </c>
      <c r="C148" s="1468"/>
      <c r="D148" s="1468" t="s">
        <v>3273</v>
      </c>
      <c r="E148" s="708"/>
      <c r="F148" s="1159"/>
      <c r="G148" s="1159"/>
      <c r="H148" s="1159"/>
    </row>
    <row r="149" spans="1:8" s="423" customFormat="1" ht="15.75" customHeight="1">
      <c r="A149" s="761"/>
      <c r="B149" s="1198" t="s">
        <v>2038</v>
      </c>
      <c r="C149" s="1076"/>
      <c r="D149" s="1468" t="s">
        <v>3268</v>
      </c>
      <c r="E149" s="708"/>
      <c r="F149" s="1159"/>
      <c r="G149" s="1159"/>
      <c r="H149" s="1159"/>
    </row>
    <row r="150" spans="1:8" s="423" customFormat="1" ht="15.75" customHeight="1">
      <c r="A150" s="1408"/>
      <c r="B150" s="1199" t="s">
        <v>2039</v>
      </c>
      <c r="C150" s="1134"/>
      <c r="D150" s="1469" t="s">
        <v>3272</v>
      </c>
      <c r="E150" s="708"/>
      <c r="F150" s="1159"/>
      <c r="G150" s="1159"/>
      <c r="H150" s="1159"/>
    </row>
    <row r="151" spans="1:8" ht="31.5">
      <c r="A151" s="770"/>
      <c r="B151" s="1005" t="s">
        <v>2040</v>
      </c>
      <c r="C151" s="1129" t="s">
        <v>2737</v>
      </c>
      <c r="D151" s="1037">
        <v>46</v>
      </c>
      <c r="E151" s="708"/>
      <c r="F151" s="1160"/>
      <c r="G151" s="1160"/>
      <c r="H151" s="1160"/>
    </row>
    <row r="152" spans="1:8" ht="15.75">
      <c r="A152" s="770"/>
      <c r="B152" s="1005" t="s">
        <v>2233</v>
      </c>
      <c r="C152" s="1129" t="s">
        <v>2738</v>
      </c>
      <c r="D152" s="1136" t="s">
        <v>3271</v>
      </c>
      <c r="E152" s="708"/>
      <c r="F152" s="1133"/>
      <c r="G152" s="1133"/>
      <c r="H152" s="1133"/>
    </row>
    <row r="153" spans="1:8" ht="31.5">
      <c r="A153" s="770"/>
      <c r="B153" s="1006" t="s">
        <v>2478</v>
      </c>
      <c r="C153" s="1130" t="s">
        <v>947</v>
      </c>
      <c r="D153" s="1035"/>
      <c r="E153" s="708"/>
      <c r="F153" s="947"/>
      <c r="G153" s="947"/>
      <c r="H153" s="947"/>
    </row>
    <row r="154" spans="1:8" ht="15.75">
      <c r="A154" s="770"/>
      <c r="B154" s="1060"/>
      <c r="C154" s="1131"/>
      <c r="D154" s="1035"/>
      <c r="E154" s="708"/>
      <c r="F154" s="947"/>
      <c r="G154" s="947"/>
      <c r="H154" s="947"/>
    </row>
    <row r="155" spans="1:8" ht="15.75" customHeight="1">
      <c r="A155" s="770"/>
      <c r="B155" s="1199" t="s">
        <v>2037</v>
      </c>
      <c r="C155" s="1127"/>
      <c r="D155" s="1469" t="s">
        <v>3269</v>
      </c>
      <c r="E155" s="708"/>
      <c r="F155" s="531"/>
      <c r="G155" s="531"/>
      <c r="H155" s="531"/>
    </row>
    <row r="156" spans="1:8" ht="15.75" customHeight="1">
      <c r="A156" s="770"/>
      <c r="B156" s="1199" t="s">
        <v>2041</v>
      </c>
      <c r="C156" s="1127"/>
      <c r="D156" s="1469" t="s">
        <v>3270</v>
      </c>
      <c r="E156" s="708"/>
      <c r="F156" s="531"/>
      <c r="G156" s="531"/>
      <c r="H156" s="531"/>
    </row>
    <row r="157" spans="1:8" ht="15.75">
      <c r="A157" s="770"/>
      <c r="B157" s="1199" t="s">
        <v>2039</v>
      </c>
      <c r="C157" s="1127"/>
      <c r="D157" s="1469" t="s">
        <v>3267</v>
      </c>
      <c r="E157" s="708"/>
      <c r="F157" s="531"/>
      <c r="G157" s="531"/>
      <c r="H157" s="531"/>
    </row>
    <row r="158" spans="1:8" ht="31.5">
      <c r="A158" s="770"/>
      <c r="B158" s="1006" t="s">
        <v>2186</v>
      </c>
      <c r="C158" s="661"/>
      <c r="D158" s="659"/>
      <c r="E158" s="708"/>
      <c r="F158" s="982"/>
      <c r="G158" s="982"/>
      <c r="H158" s="982"/>
    </row>
    <row r="159" spans="1:8" ht="15.75">
      <c r="A159" s="770"/>
      <c r="B159" s="1640" t="s">
        <v>2037</v>
      </c>
      <c r="C159" s="1126"/>
      <c r="D159" s="1643" t="s">
        <v>3266</v>
      </c>
      <c r="E159" s="708"/>
      <c r="F159" s="531"/>
      <c r="G159" s="531"/>
      <c r="H159" s="531"/>
    </row>
    <row r="160" spans="1:8" ht="15.75">
      <c r="A160" s="770"/>
      <c r="B160" s="1640"/>
      <c r="C160" s="1126"/>
      <c r="D160" s="1643"/>
      <c r="E160" s="708"/>
      <c r="F160" s="531"/>
      <c r="G160" s="531"/>
      <c r="H160" s="531"/>
    </row>
    <row r="161" spans="1:8" ht="15.75" customHeight="1">
      <c r="A161" s="770"/>
      <c r="B161" s="1640" t="s">
        <v>2041</v>
      </c>
      <c r="C161" s="1061"/>
      <c r="D161" s="1643" t="s">
        <v>3267</v>
      </c>
      <c r="E161" s="708"/>
      <c r="F161" s="531"/>
      <c r="G161" s="531"/>
      <c r="H161" s="1164" t="s">
        <v>3213</v>
      </c>
    </row>
    <row r="162" spans="1:8" ht="15.75">
      <c r="A162" s="770"/>
      <c r="B162" s="1640"/>
      <c r="C162" s="1061"/>
      <c r="D162" s="1643"/>
      <c r="E162" s="708"/>
      <c r="F162" s="531"/>
      <c r="G162" s="531"/>
      <c r="H162" s="531"/>
    </row>
    <row r="163" spans="1:8" ht="15.75" customHeight="1">
      <c r="A163" s="770"/>
      <c r="B163" s="1704" t="s">
        <v>2039</v>
      </c>
      <c r="C163" s="1062"/>
      <c r="D163" s="1667" t="s">
        <v>3268</v>
      </c>
      <c r="F163" s="1161"/>
      <c r="G163" s="1161"/>
      <c r="H163" s="1161"/>
    </row>
    <row r="164" spans="1:8" s="409" customFormat="1" ht="15.75">
      <c r="A164" s="773"/>
      <c r="B164" s="1705"/>
      <c r="C164" s="1064"/>
      <c r="D164" s="1706"/>
      <c r="E164" s="708"/>
      <c r="F164" s="1146"/>
      <c r="G164" s="1146"/>
      <c r="H164" s="1146"/>
    </row>
    <row r="165" spans="1:8" s="409" customFormat="1" ht="15.75">
      <c r="A165" s="1408">
        <v>411</v>
      </c>
      <c r="B165" s="811" t="s">
        <v>2013</v>
      </c>
      <c r="C165" s="1076"/>
      <c r="D165" s="1468"/>
      <c r="E165" s="708"/>
      <c r="F165" s="1162"/>
      <c r="G165" s="1162"/>
      <c r="H165" s="1162"/>
    </row>
    <row r="166" spans="1:8" ht="15.75">
      <c r="A166" s="1408"/>
      <c r="B166" s="795" t="s">
        <v>2234</v>
      </c>
      <c r="C166" s="744" t="s">
        <v>2739</v>
      </c>
      <c r="D166" s="1012"/>
      <c r="E166" s="708"/>
      <c r="F166" s="1152"/>
      <c r="G166" s="1152"/>
      <c r="H166" s="1152"/>
    </row>
    <row r="167" spans="1:8" ht="15.75">
      <c r="A167" s="744"/>
      <c r="B167" s="795" t="s">
        <v>2412</v>
      </c>
      <c r="C167" s="744"/>
      <c r="D167" s="1013">
        <v>1</v>
      </c>
      <c r="E167" s="708"/>
      <c r="F167" s="784"/>
      <c r="G167" s="784"/>
      <c r="H167" s="784"/>
    </row>
    <row r="168" spans="1:8" ht="15.75">
      <c r="A168" s="766"/>
      <c r="B168" s="812" t="s">
        <v>3148</v>
      </c>
      <c r="C168" s="766"/>
      <c r="D168" s="1015">
        <v>3</v>
      </c>
      <c r="E168" s="708"/>
      <c r="F168" s="1157"/>
      <c r="G168" s="1157"/>
      <c r="H168" s="1157"/>
    </row>
    <row r="169" spans="1:8" s="409" customFormat="1" ht="15.75">
      <c r="A169" s="1408">
        <v>412</v>
      </c>
      <c r="B169" s="811" t="s">
        <v>1837</v>
      </c>
      <c r="C169" s="781" t="s">
        <v>2740</v>
      </c>
      <c r="D169" s="1016"/>
      <c r="E169" s="708"/>
      <c r="F169" s="1144"/>
      <c r="G169" s="1144"/>
      <c r="H169" s="1144"/>
    </row>
    <row r="170" spans="1:8" ht="15.75">
      <c r="A170" s="766"/>
      <c r="B170" s="819" t="s">
        <v>1807</v>
      </c>
      <c r="C170" s="782"/>
      <c r="D170" s="1017"/>
      <c r="E170" s="708"/>
      <c r="F170" s="1163"/>
      <c r="G170" s="1163"/>
      <c r="H170" s="1163"/>
    </row>
    <row r="171" spans="1:8" s="409" customFormat="1" ht="15.75">
      <c r="A171" s="1408">
        <v>413</v>
      </c>
      <c r="B171" s="811" t="s">
        <v>3304</v>
      </c>
      <c r="C171" s="783"/>
      <c r="D171" s="759"/>
      <c r="E171" s="708"/>
      <c r="F171" s="784"/>
      <c r="G171" s="784"/>
      <c r="H171" s="784"/>
    </row>
    <row r="172" spans="1:8" s="409" customFormat="1" ht="15.75">
      <c r="A172" s="747"/>
      <c r="B172" s="811" t="s">
        <v>3305</v>
      </c>
      <c r="C172" s="783"/>
      <c r="D172" s="759"/>
      <c r="E172" s="708"/>
      <c r="F172" s="784"/>
      <c r="G172" s="784"/>
      <c r="H172" s="784"/>
    </row>
    <row r="173" spans="1:8" s="409" customFormat="1" ht="15.75">
      <c r="A173" s="757"/>
      <c r="B173" s="815" t="s">
        <v>3306</v>
      </c>
      <c r="C173" s="783" t="s">
        <v>2741</v>
      </c>
      <c r="D173" s="1103">
        <v>0</v>
      </c>
      <c r="E173" s="708"/>
      <c r="F173" s="784"/>
      <c r="G173" s="784"/>
      <c r="H173" s="784"/>
    </row>
    <row r="174" spans="1:8" s="409" customFormat="1" ht="15.75">
      <c r="A174" s="757"/>
      <c r="B174" s="815" t="s">
        <v>3307</v>
      </c>
      <c r="C174" s="783" t="s">
        <v>2742</v>
      </c>
      <c r="D174" s="759"/>
      <c r="E174" s="708"/>
      <c r="F174" s="784"/>
      <c r="G174" s="784"/>
      <c r="H174" s="784"/>
    </row>
    <row r="175" spans="1:8" s="409" customFormat="1" ht="15.75">
      <c r="A175" s="1408">
        <v>413</v>
      </c>
      <c r="B175" s="795" t="s">
        <v>3308</v>
      </c>
      <c r="C175" s="783"/>
      <c r="D175" s="759"/>
      <c r="E175" s="708"/>
      <c r="F175" s="1145" t="s">
        <v>2713</v>
      </c>
      <c r="G175" s="1146"/>
      <c r="H175" s="1146"/>
    </row>
    <row r="176" spans="1:8" s="409" customFormat="1" ht="15.75">
      <c r="A176" s="757"/>
      <c r="B176" s="795" t="s">
        <v>1941</v>
      </c>
      <c r="C176" s="783"/>
      <c r="D176" s="1018" t="s">
        <v>2489</v>
      </c>
      <c r="E176" s="708"/>
      <c r="F176" s="1146"/>
      <c r="G176" s="1146"/>
      <c r="H176" s="1146"/>
    </row>
    <row r="177" spans="1:8" ht="15.75">
      <c r="A177" s="757"/>
      <c r="B177" s="795" t="s">
        <v>2501</v>
      </c>
      <c r="C177" s="783"/>
      <c r="D177" s="1018" t="s">
        <v>2490</v>
      </c>
      <c r="E177" s="708"/>
      <c r="F177" s="531"/>
      <c r="G177" s="531"/>
      <c r="H177" s="1164" t="s">
        <v>3222</v>
      </c>
    </row>
    <row r="178" spans="1:8" ht="15.75">
      <c r="A178" s="757"/>
      <c r="B178" s="785" t="s">
        <v>1795</v>
      </c>
      <c r="C178" s="783"/>
      <c r="D178" s="1018" t="s">
        <v>2491</v>
      </c>
      <c r="E178" s="708"/>
      <c r="F178" s="1164"/>
      <c r="G178" s="1164"/>
      <c r="H178" s="1164" t="s">
        <v>3226</v>
      </c>
    </row>
    <row r="179" spans="1:8" ht="15.75">
      <c r="A179" s="757"/>
      <c r="B179" s="785" t="s">
        <v>1796</v>
      </c>
      <c r="C179" s="783"/>
      <c r="D179" s="1018" t="s">
        <v>2492</v>
      </c>
      <c r="E179" s="708"/>
      <c r="F179" s="1164"/>
      <c r="G179" s="1164"/>
      <c r="H179" s="1164" t="s">
        <v>3227</v>
      </c>
    </row>
    <row r="180" spans="1:8" ht="15.75">
      <c r="A180" s="750"/>
      <c r="B180" s="785" t="s">
        <v>1797</v>
      </c>
      <c r="C180" s="783"/>
      <c r="D180" s="1018" t="s">
        <v>2493</v>
      </c>
      <c r="E180" s="708"/>
      <c r="F180" s="531"/>
      <c r="G180" s="531"/>
      <c r="H180" s="531"/>
    </row>
    <row r="181" spans="1:8" ht="15.75">
      <c r="A181" s="757"/>
      <c r="B181" s="785" t="s">
        <v>1798</v>
      </c>
      <c r="C181" s="783"/>
      <c r="D181" s="1018" t="s">
        <v>2494</v>
      </c>
      <c r="E181" s="708"/>
      <c r="F181" s="950"/>
      <c r="G181" s="950"/>
      <c r="H181" s="950"/>
    </row>
    <row r="182" spans="1:8" ht="15.75">
      <c r="A182" s="757"/>
      <c r="B182" s="785" t="s">
        <v>3309</v>
      </c>
      <c r="C182" s="783"/>
      <c r="D182" s="1019"/>
      <c r="E182" s="708"/>
      <c r="F182" s="531"/>
      <c r="G182" s="531"/>
      <c r="H182" s="531"/>
    </row>
    <row r="183" spans="1:8" ht="15.75">
      <c r="A183" s="750"/>
      <c r="B183" s="795" t="s">
        <v>1941</v>
      </c>
      <c r="C183" s="783"/>
      <c r="D183" s="1018" t="s">
        <v>2496</v>
      </c>
      <c r="E183" s="708"/>
      <c r="F183" s="531"/>
      <c r="G183" s="531"/>
      <c r="H183" s="1164" t="s">
        <v>3223</v>
      </c>
    </row>
    <row r="184" spans="1:8" ht="15.75">
      <c r="A184" s="747"/>
      <c r="B184" s="785" t="s">
        <v>1795</v>
      </c>
      <c r="C184" s="783"/>
      <c r="D184" s="984" t="s">
        <v>2562</v>
      </c>
      <c r="E184" s="708"/>
      <c r="F184" s="531"/>
      <c r="G184" s="531"/>
      <c r="H184" s="1164" t="s">
        <v>3225</v>
      </c>
    </row>
    <row r="185" spans="1:8" ht="15.75">
      <c r="A185" s="757"/>
      <c r="B185" s="785" t="s">
        <v>1796</v>
      </c>
      <c r="C185" s="783"/>
      <c r="D185" s="984" t="s">
        <v>3303</v>
      </c>
      <c r="E185" s="708"/>
      <c r="F185" s="531"/>
      <c r="G185" s="531"/>
      <c r="H185" s="1164" t="s">
        <v>3228</v>
      </c>
    </row>
    <row r="186" spans="1:8" ht="15.75">
      <c r="A186" s="757"/>
      <c r="B186" s="785" t="s">
        <v>1797</v>
      </c>
      <c r="C186" s="783"/>
      <c r="D186" s="984" t="s">
        <v>2564</v>
      </c>
      <c r="E186" s="708"/>
      <c r="F186" s="531"/>
      <c r="G186" s="531"/>
      <c r="H186" s="531"/>
    </row>
    <row r="187" spans="1:8" ht="15.75">
      <c r="A187" s="757"/>
      <c r="B187" s="785" t="s">
        <v>1798</v>
      </c>
      <c r="C187" s="783"/>
      <c r="D187" s="984" t="s">
        <v>2565</v>
      </c>
      <c r="E187" s="708"/>
      <c r="F187" s="950"/>
      <c r="G187" s="950"/>
      <c r="H187" s="950"/>
    </row>
    <row r="188" spans="1:8" ht="31.5">
      <c r="A188" s="750"/>
      <c r="B188" s="795" t="s">
        <v>3310</v>
      </c>
      <c r="C188" s="783"/>
      <c r="D188" s="1214" t="s">
        <v>3475</v>
      </c>
      <c r="E188" s="708"/>
      <c r="F188" s="531"/>
      <c r="G188" s="531"/>
      <c r="H188" s="531"/>
    </row>
    <row r="189" spans="1:8" ht="49.5">
      <c r="A189" s="750"/>
      <c r="B189" s="795" t="s">
        <v>3563</v>
      </c>
      <c r="C189" s="1037" t="s">
        <v>2743</v>
      </c>
      <c r="D189" s="1070" t="s">
        <v>2505</v>
      </c>
      <c r="E189" s="708"/>
      <c r="F189" s="531"/>
      <c r="G189" s="531"/>
      <c r="H189" s="531"/>
    </row>
    <row r="190" spans="1:8" ht="15.75">
      <c r="A190" s="747"/>
      <c r="B190" s="795" t="s">
        <v>3312</v>
      </c>
      <c r="C190" s="761" t="s">
        <v>2744</v>
      </c>
      <c r="D190" s="1417"/>
      <c r="E190" s="708"/>
      <c r="F190" s="531"/>
      <c r="G190" s="531"/>
      <c r="H190" s="531"/>
    </row>
    <row r="191" spans="1:8" ht="15.75">
      <c r="A191" s="757"/>
      <c r="B191" s="785" t="s">
        <v>1796</v>
      </c>
      <c r="C191" s="931"/>
      <c r="D191" s="1103" t="s">
        <v>3476</v>
      </c>
      <c r="E191" s="708"/>
      <c r="F191" s="950"/>
      <c r="G191" s="950"/>
      <c r="H191" s="950"/>
    </row>
    <row r="192" spans="1:8" ht="15.75">
      <c r="A192" s="757"/>
      <c r="B192" s="785" t="s">
        <v>1797</v>
      </c>
      <c r="C192" s="931"/>
      <c r="D192" s="1103" t="s">
        <v>3476</v>
      </c>
      <c r="E192" s="708"/>
      <c r="F192" s="531"/>
      <c r="G192" s="531"/>
      <c r="H192" s="531"/>
    </row>
    <row r="193" spans="1:8" ht="15.75">
      <c r="A193" s="757"/>
      <c r="B193" s="785" t="s">
        <v>1798</v>
      </c>
      <c r="C193" s="931"/>
      <c r="D193" s="1103" t="s">
        <v>3476</v>
      </c>
      <c r="E193" s="708"/>
      <c r="F193" s="531"/>
      <c r="G193" s="531"/>
      <c r="H193" s="531"/>
    </row>
    <row r="194" spans="1:8" ht="31.5">
      <c r="A194" s="757"/>
      <c r="B194" s="795" t="s">
        <v>3313</v>
      </c>
      <c r="C194" s="783" t="s">
        <v>2745</v>
      </c>
      <c r="D194" s="1021"/>
      <c r="E194" s="708"/>
      <c r="F194" s="531"/>
      <c r="G194" s="531"/>
      <c r="H194" s="531"/>
    </row>
    <row r="195" spans="1:8" ht="15.75">
      <c r="A195" s="757"/>
      <c r="B195" s="795" t="s">
        <v>2413</v>
      </c>
      <c r="C195" s="783"/>
      <c r="D195" s="759"/>
      <c r="E195" s="708"/>
      <c r="F195" s="531"/>
      <c r="G195" s="531"/>
      <c r="H195" s="531"/>
    </row>
    <row r="196" spans="1:8" ht="15.75">
      <c r="A196" s="757"/>
      <c r="B196" s="795" t="s">
        <v>3314</v>
      </c>
      <c r="C196" s="783"/>
      <c r="D196" s="1103">
        <v>0</v>
      </c>
      <c r="E196" s="708"/>
      <c r="F196" s="531"/>
      <c r="G196" s="531"/>
      <c r="H196" s="531"/>
    </row>
    <row r="197" spans="1:8" ht="15.75">
      <c r="A197" s="750"/>
      <c r="B197" s="795" t="s">
        <v>3315</v>
      </c>
      <c r="C197" s="783"/>
      <c r="D197" s="1461" t="s">
        <v>1803</v>
      </c>
      <c r="E197" s="708"/>
      <c r="F197" s="784"/>
      <c r="G197" s="784"/>
      <c r="H197" s="784"/>
    </row>
    <row r="198" spans="1:8" ht="15.75">
      <c r="A198" s="747"/>
      <c r="B198" s="795" t="s">
        <v>3316</v>
      </c>
      <c r="C198" s="783"/>
      <c r="D198" s="1461" t="s">
        <v>1803</v>
      </c>
      <c r="E198" s="708"/>
      <c r="F198" s="1165">
        <v>0.16</v>
      </c>
      <c r="G198" s="1165"/>
      <c r="H198" s="1154" t="s">
        <v>3224</v>
      </c>
    </row>
    <row r="199" spans="1:8" ht="15.75">
      <c r="A199" s="747"/>
      <c r="B199" s="785" t="s">
        <v>2759</v>
      </c>
      <c r="C199" s="783"/>
      <c r="D199" s="1461" t="s">
        <v>2246</v>
      </c>
      <c r="E199" s="708"/>
      <c r="F199" s="784"/>
      <c r="G199" s="784"/>
      <c r="H199" s="784"/>
    </row>
    <row r="200" spans="1:8" ht="15.75">
      <c r="A200" s="757"/>
      <c r="B200" s="785" t="s">
        <v>1811</v>
      </c>
      <c r="C200" s="783"/>
      <c r="D200" s="1103" t="s">
        <v>2247</v>
      </c>
      <c r="E200" s="708"/>
      <c r="F200" s="531"/>
      <c r="G200" s="531"/>
      <c r="H200" s="531"/>
    </row>
    <row r="201" spans="1:8" ht="15.75">
      <c r="A201" s="757"/>
      <c r="B201" s="785" t="s">
        <v>1812</v>
      </c>
      <c r="C201" s="783"/>
      <c r="D201" s="1103" t="s">
        <v>2247</v>
      </c>
      <c r="E201" s="708"/>
      <c r="F201" s="531"/>
      <c r="G201" s="531"/>
      <c r="H201" s="531"/>
    </row>
    <row r="202" spans="1:8" ht="15.75">
      <c r="A202" s="747"/>
      <c r="B202" s="795" t="s">
        <v>2414</v>
      </c>
      <c r="C202" s="783"/>
      <c r="D202" s="1418"/>
      <c r="E202" s="708"/>
      <c r="F202" s="531"/>
      <c r="G202" s="531"/>
      <c r="H202" s="531"/>
    </row>
    <row r="203" spans="1:8" ht="15.75">
      <c r="A203" s="757"/>
      <c r="B203" s="795" t="s">
        <v>2761</v>
      </c>
      <c r="C203" s="783"/>
      <c r="D203" s="1103">
        <v>0</v>
      </c>
      <c r="E203" s="708"/>
      <c r="F203" s="784"/>
      <c r="G203" s="784"/>
      <c r="H203" s="784"/>
    </row>
    <row r="204" spans="1:8" ht="15.75">
      <c r="A204" s="757"/>
      <c r="B204" s="795" t="s">
        <v>2415</v>
      </c>
      <c r="C204" s="783"/>
      <c r="D204" s="1103" t="s">
        <v>2248</v>
      </c>
      <c r="E204" s="708"/>
      <c r="F204" s="786"/>
      <c r="G204" s="786"/>
      <c r="H204" s="786"/>
    </row>
    <row r="205" spans="1:8" ht="15.75">
      <c r="A205" s="757"/>
      <c r="B205" s="795" t="s">
        <v>2249</v>
      </c>
      <c r="C205" s="783"/>
      <c r="D205" s="1103">
        <v>0</v>
      </c>
      <c r="E205" s="708"/>
      <c r="F205" s="784"/>
      <c r="G205" s="784"/>
      <c r="H205" s="784"/>
    </row>
    <row r="206" spans="1:8" ht="31.5">
      <c r="A206" s="757"/>
      <c r="B206" s="1471" t="s">
        <v>3317</v>
      </c>
      <c r="C206" s="1067"/>
      <c r="D206" s="1024" t="s">
        <v>3477</v>
      </c>
      <c r="E206" s="708"/>
      <c r="F206" s="1164"/>
      <c r="G206" s="1164"/>
      <c r="H206" s="1164"/>
    </row>
    <row r="207" spans="1:8" ht="31.5">
      <c r="A207" s="757"/>
      <c r="B207" s="1471" t="s">
        <v>3318</v>
      </c>
      <c r="C207" s="1066"/>
      <c r="D207" s="1024" t="s">
        <v>3478</v>
      </c>
      <c r="E207" s="708"/>
      <c r="F207" s="784"/>
      <c r="G207" s="784"/>
      <c r="H207" s="784"/>
    </row>
    <row r="208" spans="1:8" ht="15.75">
      <c r="A208" s="750"/>
      <c r="B208" s="795" t="s">
        <v>3319</v>
      </c>
      <c r="C208" s="783"/>
      <c r="D208" s="1103">
        <v>0</v>
      </c>
      <c r="E208" s="708"/>
      <c r="F208" s="1165">
        <v>0.004</v>
      </c>
      <c r="G208" s="1165"/>
      <c r="H208" s="1165"/>
    </row>
    <row r="209" spans="1:8" ht="15.75">
      <c r="A209" s="750"/>
      <c r="B209" s="1423"/>
      <c r="C209" s="783"/>
      <c r="D209" s="1103"/>
      <c r="E209" s="708"/>
      <c r="F209" s="1165"/>
      <c r="G209" s="1165"/>
      <c r="H209" s="1165"/>
    </row>
    <row r="210" spans="1:8" ht="15.75">
      <c r="A210" s="750"/>
      <c r="B210" s="1359" t="s">
        <v>3320</v>
      </c>
      <c r="C210" s="783"/>
      <c r="D210" s="1103" t="s">
        <v>2140</v>
      </c>
      <c r="E210" s="708"/>
      <c r="F210" s="1165">
        <v>0.004</v>
      </c>
      <c r="G210" s="1165"/>
      <c r="H210" s="1165"/>
    </row>
    <row r="211" spans="1:8" ht="15.75">
      <c r="A211" s="750"/>
      <c r="B211" s="1359"/>
      <c r="C211" s="783"/>
      <c r="D211" s="1103"/>
      <c r="E211" s="708"/>
      <c r="F211" s="1165"/>
      <c r="G211" s="1165"/>
      <c r="H211" s="1165"/>
    </row>
    <row r="212" spans="1:8" ht="15.75">
      <c r="A212" s="757"/>
      <c r="B212" s="795" t="s">
        <v>2374</v>
      </c>
      <c r="C212" s="783"/>
      <c r="D212" s="1103" t="s">
        <v>2141</v>
      </c>
      <c r="E212" s="708"/>
      <c r="F212" s="1165">
        <v>0.006</v>
      </c>
      <c r="G212" s="1165"/>
      <c r="H212" s="1165">
        <v>0.0075</v>
      </c>
    </row>
    <row r="213" spans="1:8" ht="31.5">
      <c r="A213" s="757"/>
      <c r="B213" s="795" t="s">
        <v>3321</v>
      </c>
      <c r="C213" s="1013" t="s">
        <v>2746</v>
      </c>
      <c r="D213" s="783"/>
      <c r="E213" s="708"/>
      <c r="F213" s="1165">
        <v>0.0075</v>
      </c>
      <c r="G213" s="1165"/>
      <c r="H213" s="1165">
        <v>0.005</v>
      </c>
    </row>
    <row r="214" spans="1:8" ht="15.75">
      <c r="A214" s="757"/>
      <c r="B214" s="795" t="s">
        <v>2568</v>
      </c>
      <c r="C214" s="789"/>
      <c r="D214" s="783"/>
      <c r="E214" s="708"/>
      <c r="F214" s="1165">
        <v>0.01</v>
      </c>
      <c r="G214" s="1165"/>
      <c r="H214" s="1165"/>
    </row>
    <row r="215" spans="1:8" ht="15.75">
      <c r="A215" s="750"/>
      <c r="B215" s="795" t="s">
        <v>3322</v>
      </c>
      <c r="C215" s="756"/>
      <c r="D215" s="1461" t="s">
        <v>2574</v>
      </c>
      <c r="E215" s="708"/>
      <c r="F215" s="1165"/>
      <c r="G215" s="1165"/>
      <c r="H215" s="1165"/>
    </row>
    <row r="216" spans="1:8" ht="15.75">
      <c r="A216" s="750"/>
      <c r="B216" s="795" t="s">
        <v>3323</v>
      </c>
      <c r="C216" s="756"/>
      <c r="D216" s="1461" t="s">
        <v>2574</v>
      </c>
      <c r="E216" s="708"/>
      <c r="F216" s="784"/>
      <c r="G216" s="784"/>
      <c r="H216" s="784"/>
    </row>
    <row r="217" spans="1:8" ht="15.75">
      <c r="A217" s="750"/>
      <c r="B217" s="785" t="s">
        <v>3564</v>
      </c>
      <c r="C217" s="756"/>
      <c r="D217" s="1461" t="s">
        <v>2575</v>
      </c>
      <c r="E217" s="708"/>
      <c r="F217" s="985" t="s">
        <v>2714</v>
      </c>
      <c r="G217" s="985"/>
      <c r="H217" s="985"/>
    </row>
    <row r="218" spans="1:8" ht="15.75">
      <c r="A218" s="747"/>
      <c r="B218" s="785" t="s">
        <v>1799</v>
      </c>
      <c r="C218" s="756"/>
      <c r="D218" s="1103" t="s">
        <v>2576</v>
      </c>
      <c r="E218" s="708"/>
      <c r="F218" s="784"/>
      <c r="G218" s="784"/>
      <c r="H218" s="784"/>
    </row>
    <row r="219" spans="1:8" ht="15.75">
      <c r="A219" s="750"/>
      <c r="B219" s="785" t="s">
        <v>1800</v>
      </c>
      <c r="C219" s="756"/>
      <c r="D219" s="1103" t="s">
        <v>2576</v>
      </c>
      <c r="E219" s="708"/>
      <c r="F219" s="531"/>
      <c r="G219" s="531"/>
      <c r="H219" s="531"/>
    </row>
    <row r="220" spans="1:8" ht="15.75">
      <c r="A220" s="750"/>
      <c r="B220" s="795" t="s">
        <v>2268</v>
      </c>
      <c r="C220" s="756"/>
      <c r="D220" s="1103">
        <v>0</v>
      </c>
      <c r="E220" s="708"/>
      <c r="F220" s="531"/>
      <c r="G220" s="531"/>
      <c r="H220" s="531"/>
    </row>
    <row r="221" spans="1:8" ht="15.75">
      <c r="A221" s="747"/>
      <c r="B221" s="795" t="s">
        <v>2572</v>
      </c>
      <c r="C221" s="756"/>
      <c r="D221" s="1103" t="s">
        <v>2573</v>
      </c>
      <c r="E221" s="708"/>
      <c r="F221" s="784"/>
      <c r="G221" s="784"/>
      <c r="H221" s="784"/>
    </row>
    <row r="222" spans="1:8" ht="31.5">
      <c r="A222" s="747"/>
      <c r="B222" s="795" t="s">
        <v>3324</v>
      </c>
      <c r="C222" s="1013" t="s">
        <v>2747</v>
      </c>
      <c r="D222" s="759"/>
      <c r="E222" s="708"/>
      <c r="F222" s="531"/>
      <c r="G222" s="531"/>
      <c r="H222" s="531"/>
    </row>
    <row r="223" spans="1:8" ht="15.75">
      <c r="A223" s="747"/>
      <c r="B223" s="795" t="s">
        <v>3325</v>
      </c>
      <c r="C223" s="783"/>
      <c r="D223" s="759"/>
      <c r="E223" s="708"/>
      <c r="F223" s="531"/>
      <c r="G223" s="531"/>
      <c r="H223" s="531"/>
    </row>
    <row r="224" spans="1:8" ht="15.75">
      <c r="A224" s="750"/>
      <c r="B224" s="795" t="s">
        <v>2501</v>
      </c>
      <c r="C224" s="783"/>
      <c r="D224" s="1461" t="s">
        <v>2251</v>
      </c>
      <c r="E224" s="708"/>
      <c r="F224" s="1003"/>
      <c r="G224" s="531"/>
      <c r="H224" s="531"/>
    </row>
    <row r="225" spans="1:8" ht="15.75">
      <c r="A225" s="747"/>
      <c r="B225" s="785" t="s">
        <v>1795</v>
      </c>
      <c r="C225" s="783"/>
      <c r="D225" s="1013" t="s">
        <v>3479</v>
      </c>
      <c r="E225" s="708"/>
      <c r="F225" s="1003"/>
      <c r="G225" s="531"/>
      <c r="H225" s="531"/>
    </row>
    <row r="226" spans="1:8" ht="15.75">
      <c r="A226" s="750"/>
      <c r="B226" s="785" t="s">
        <v>1799</v>
      </c>
      <c r="C226" s="783"/>
      <c r="D226" s="1013" t="s">
        <v>3480</v>
      </c>
      <c r="E226" s="708"/>
      <c r="F226" s="1003"/>
      <c r="G226" s="531"/>
      <c r="H226" s="531"/>
    </row>
    <row r="227" spans="1:8" ht="15.75">
      <c r="A227" s="750"/>
      <c r="B227" s="785" t="s">
        <v>1800</v>
      </c>
      <c r="C227" s="783"/>
      <c r="D227" s="1013" t="s">
        <v>3480</v>
      </c>
      <c r="E227" s="708"/>
      <c r="F227" s="1003"/>
      <c r="G227" s="531"/>
      <c r="H227" s="531"/>
    </row>
    <row r="228" spans="1:8" ht="15.75">
      <c r="A228" s="747"/>
      <c r="B228" s="795" t="s">
        <v>2268</v>
      </c>
      <c r="C228" s="783"/>
      <c r="D228" s="1103">
        <v>0</v>
      </c>
      <c r="E228" s="708"/>
      <c r="F228" s="1003"/>
      <c r="G228" s="531"/>
      <c r="H228" s="1165"/>
    </row>
    <row r="229" spans="1:8" ht="15.75">
      <c r="A229" s="747"/>
      <c r="B229" s="1359" t="s">
        <v>2572</v>
      </c>
      <c r="C229" s="783"/>
      <c r="D229" s="1103" t="s">
        <v>2254</v>
      </c>
      <c r="E229" s="708"/>
      <c r="F229" s="1003"/>
      <c r="G229" s="531"/>
      <c r="H229" s="1314">
        <v>0.015</v>
      </c>
    </row>
    <row r="230" spans="1:8" ht="15.75">
      <c r="A230" s="747"/>
      <c r="B230" s="795" t="s">
        <v>3326</v>
      </c>
      <c r="C230" s="1013" t="s">
        <v>2813</v>
      </c>
      <c r="D230" s="759"/>
      <c r="E230" s="708"/>
      <c r="F230" s="1003"/>
      <c r="G230" s="531"/>
      <c r="H230" s="531"/>
    </row>
    <row r="231" spans="1:8" ht="15.75">
      <c r="A231" s="747"/>
      <c r="B231" s="795" t="s">
        <v>3327</v>
      </c>
      <c r="C231" s="783"/>
      <c r="D231" s="1103" t="s">
        <v>3481</v>
      </c>
      <c r="E231" s="708"/>
      <c r="F231" s="1003"/>
      <c r="G231" s="531"/>
      <c r="H231" s="1310">
        <v>0</v>
      </c>
    </row>
    <row r="232" spans="1:8" ht="15.75">
      <c r="A232" s="757"/>
      <c r="B232" s="785" t="s">
        <v>3328</v>
      </c>
      <c r="C232" s="783"/>
      <c r="D232" s="1013" t="s">
        <v>3482</v>
      </c>
      <c r="E232" s="708"/>
      <c r="F232" s="1003"/>
      <c r="G232" s="531"/>
      <c r="H232" s="531"/>
    </row>
    <row r="233" spans="1:8" ht="15.75" customHeight="1">
      <c r="A233" s="747"/>
      <c r="B233" s="795" t="s">
        <v>3329</v>
      </c>
      <c r="C233" s="1013" t="s">
        <v>2814</v>
      </c>
      <c r="D233" s="1068" t="s">
        <v>3483</v>
      </c>
      <c r="E233" s="708"/>
      <c r="F233" s="784"/>
      <c r="G233" s="784"/>
      <c r="H233" s="784"/>
    </row>
    <row r="234" spans="1:8" ht="15.75">
      <c r="A234" s="757"/>
      <c r="B234" s="795" t="s">
        <v>3330</v>
      </c>
      <c r="C234" s="1013" t="s">
        <v>2815</v>
      </c>
      <c r="D234" s="1068" t="s">
        <v>3484</v>
      </c>
      <c r="E234" s="708"/>
      <c r="F234" s="784"/>
      <c r="G234" s="784"/>
      <c r="H234" s="784"/>
    </row>
    <row r="235" spans="1:8" ht="15.75">
      <c r="A235" s="757"/>
      <c r="B235" s="785" t="s">
        <v>3331</v>
      </c>
      <c r="C235" s="1013" t="s">
        <v>2816</v>
      </c>
      <c r="D235" s="1020" t="s">
        <v>3485</v>
      </c>
      <c r="E235" s="708"/>
      <c r="F235" s="784">
        <v>0.5</v>
      </c>
      <c r="G235" s="784"/>
      <c r="H235" s="784"/>
    </row>
    <row r="236" spans="1:8" ht="31.5">
      <c r="A236" s="1408">
        <v>413</v>
      </c>
      <c r="B236" s="785" t="s">
        <v>3332</v>
      </c>
      <c r="C236" s="1013" t="s">
        <v>2817</v>
      </c>
      <c r="D236" s="1020" t="s">
        <v>2260</v>
      </c>
      <c r="E236" s="708"/>
      <c r="F236" s="1164" t="s">
        <v>2715</v>
      </c>
      <c r="G236" s="1164"/>
      <c r="H236" s="1164"/>
    </row>
    <row r="237" spans="1:8" ht="15.75">
      <c r="A237" s="747"/>
      <c r="B237" s="795" t="s">
        <v>3333</v>
      </c>
      <c r="C237" s="1013" t="s">
        <v>2818</v>
      </c>
      <c r="D237" s="1020" t="s">
        <v>2270</v>
      </c>
      <c r="E237" s="708"/>
      <c r="F237" s="1164" t="s">
        <v>2716</v>
      </c>
      <c r="G237" s="1164"/>
      <c r="H237" s="1164"/>
    </row>
    <row r="238" spans="1:8" ht="15.75">
      <c r="A238" s="757"/>
      <c r="B238" s="785" t="s">
        <v>3334</v>
      </c>
      <c r="C238" s="1013" t="s">
        <v>2819</v>
      </c>
      <c r="D238" s="1020" t="s">
        <v>2270</v>
      </c>
      <c r="E238" s="708"/>
      <c r="F238" s="1164" t="s">
        <v>2716</v>
      </c>
      <c r="G238" s="1164"/>
      <c r="H238" s="1164"/>
    </row>
    <row r="239" spans="1:8" ht="15.75">
      <c r="A239" s="750"/>
      <c r="B239" s="785" t="s">
        <v>3335</v>
      </c>
      <c r="C239" s="1013" t="s">
        <v>2820</v>
      </c>
      <c r="D239" s="1020" t="s">
        <v>2271</v>
      </c>
      <c r="E239" s="708"/>
      <c r="F239" s="784"/>
      <c r="G239" s="784"/>
      <c r="H239" s="784"/>
    </row>
    <row r="240" spans="1:8" ht="15.75">
      <c r="A240" s="750"/>
      <c r="B240" s="785" t="s">
        <v>3336</v>
      </c>
      <c r="C240" s="1013" t="s">
        <v>2821</v>
      </c>
      <c r="D240" s="1020" t="s">
        <v>2271</v>
      </c>
      <c r="E240" s="928"/>
      <c r="F240" s="1166"/>
      <c r="G240" s="1166"/>
      <c r="H240" s="1166"/>
    </row>
    <row r="241" spans="1:8" ht="15.75" customHeight="1">
      <c r="A241" s="747"/>
      <c r="B241" s="795" t="s">
        <v>3337</v>
      </c>
      <c r="C241" s="1013" t="s">
        <v>2822</v>
      </c>
      <c r="D241" s="1020" t="s">
        <v>2591</v>
      </c>
      <c r="E241" s="708"/>
      <c r="F241" s="784"/>
      <c r="G241" s="784"/>
      <c r="H241" s="784"/>
    </row>
    <row r="242" spans="1:8" ht="15.75">
      <c r="A242" s="757"/>
      <c r="B242" s="795" t="s">
        <v>3338</v>
      </c>
      <c r="C242" s="1013" t="s">
        <v>2823</v>
      </c>
      <c r="D242" s="1013" t="s">
        <v>2273</v>
      </c>
      <c r="E242" s="708"/>
      <c r="F242" s="949"/>
      <c r="G242" s="949"/>
      <c r="H242" s="949"/>
    </row>
    <row r="243" spans="1:8" ht="15.75">
      <c r="A243" s="757"/>
      <c r="B243" s="795" t="s">
        <v>3339</v>
      </c>
      <c r="C243" s="1013" t="s">
        <v>988</v>
      </c>
      <c r="D243" s="1020" t="s">
        <v>2272</v>
      </c>
      <c r="E243" s="708"/>
      <c r="F243" s="949"/>
      <c r="G243" s="949"/>
      <c r="H243" s="949"/>
    </row>
    <row r="244" spans="1:8" s="423" customFormat="1" ht="15.75">
      <c r="A244" s="750"/>
      <c r="B244" s="795" t="s">
        <v>3340</v>
      </c>
      <c r="C244" s="1013" t="s">
        <v>2824</v>
      </c>
      <c r="D244" s="1020" t="s">
        <v>3485</v>
      </c>
      <c r="E244" s="708"/>
      <c r="F244" s="1003"/>
      <c r="G244" s="1159"/>
      <c r="H244" s="1159"/>
    </row>
    <row r="245" spans="1:8" s="423" customFormat="1" ht="15.75">
      <c r="A245" s="750"/>
      <c r="B245" s="795" t="s">
        <v>3341</v>
      </c>
      <c r="C245" s="1013" t="s">
        <v>2825</v>
      </c>
      <c r="D245" s="1013">
        <v>0</v>
      </c>
      <c r="E245" s="708"/>
      <c r="F245" s="1003"/>
      <c r="G245" s="1159"/>
      <c r="H245" s="1159"/>
    </row>
    <row r="246" spans="1:8" s="423" customFormat="1" ht="15.75">
      <c r="A246" s="750"/>
      <c r="B246" s="795" t="s">
        <v>3342</v>
      </c>
      <c r="C246" s="789"/>
      <c r="D246" s="1013" t="s">
        <v>2274</v>
      </c>
      <c r="E246" s="708"/>
      <c r="F246" s="1003"/>
      <c r="G246" s="1159"/>
      <c r="H246" s="1159"/>
    </row>
    <row r="247" spans="1:8" ht="31.5">
      <c r="A247" s="757"/>
      <c r="B247" s="1471" t="s">
        <v>3343</v>
      </c>
      <c r="C247" s="1187" t="s">
        <v>989</v>
      </c>
      <c r="D247" s="1419" t="s">
        <v>3486</v>
      </c>
      <c r="E247" s="708"/>
      <c r="F247" s="531"/>
      <c r="G247" s="531"/>
      <c r="H247" s="531"/>
    </row>
    <row r="248" spans="1:8" s="423" customFormat="1" ht="15.75">
      <c r="A248" s="750"/>
      <c r="B248" s="795" t="s">
        <v>3344</v>
      </c>
      <c r="C248" s="1013" t="s">
        <v>2827</v>
      </c>
      <c r="D248" s="759"/>
      <c r="E248" s="708"/>
      <c r="F248" s="1159"/>
      <c r="G248" s="1159"/>
      <c r="H248" s="1159"/>
    </row>
    <row r="249" spans="1:8" s="423" customFormat="1" ht="15.75">
      <c r="A249" s="750"/>
      <c r="B249" s="1360" t="s">
        <v>2810</v>
      </c>
      <c r="C249" s="756"/>
      <c r="D249" s="1069">
        <v>0</v>
      </c>
      <c r="E249" s="708"/>
      <c r="F249" s="1159"/>
      <c r="G249" s="1159"/>
      <c r="H249" s="1159"/>
    </row>
    <row r="250" spans="1:8" s="423" customFormat="1" ht="15.75">
      <c r="A250" s="750"/>
      <c r="B250" s="1360" t="s">
        <v>2811</v>
      </c>
      <c r="C250" s="756"/>
      <c r="D250" s="1069" t="s">
        <v>2600</v>
      </c>
      <c r="E250" s="708"/>
      <c r="F250" s="1159"/>
      <c r="G250" s="1159"/>
      <c r="H250" s="1159"/>
    </row>
    <row r="251" spans="1:8" s="423" customFormat="1" ht="15.75">
      <c r="A251" s="750"/>
      <c r="B251" s="1360" t="s">
        <v>3345</v>
      </c>
      <c r="C251" s="1420"/>
      <c r="D251" s="1386"/>
      <c r="E251" s="708"/>
      <c r="F251" s="1159"/>
      <c r="G251" s="1159"/>
      <c r="H251" s="1159"/>
    </row>
    <row r="252" spans="1:8" s="423" customFormat="1" ht="15.75" customHeight="1">
      <c r="A252" s="750"/>
      <c r="B252" s="1415" t="s">
        <v>3346</v>
      </c>
      <c r="C252" s="1420"/>
      <c r="D252" s="1069" t="s">
        <v>2601</v>
      </c>
      <c r="E252" s="708"/>
      <c r="F252" s="1159"/>
      <c r="G252" s="1159"/>
      <c r="H252" s="1159"/>
    </row>
    <row r="253" spans="1:8" s="423" customFormat="1" ht="15.75">
      <c r="A253" s="750"/>
      <c r="B253" s="1416" t="s">
        <v>3347</v>
      </c>
      <c r="C253" s="1420"/>
      <c r="D253" s="1069" t="s">
        <v>3487</v>
      </c>
      <c r="E253" s="708"/>
      <c r="F253" s="1159"/>
      <c r="G253" s="1159"/>
      <c r="H253" s="1159"/>
    </row>
    <row r="254" spans="1:8" ht="15.75">
      <c r="A254" s="757"/>
      <c r="B254" s="1360" t="s">
        <v>2812</v>
      </c>
      <c r="C254" s="1420"/>
      <c r="D254" s="1069" t="s">
        <v>2604</v>
      </c>
      <c r="E254" s="708"/>
      <c r="F254" s="1003"/>
      <c r="G254" s="531"/>
      <c r="H254" s="531"/>
    </row>
    <row r="255" spans="1:8" ht="15.75" customHeight="1">
      <c r="A255" s="747"/>
      <c r="B255" s="795" t="s">
        <v>3348</v>
      </c>
      <c r="C255" s="1013" t="s">
        <v>2835</v>
      </c>
      <c r="D255" s="1069" t="s">
        <v>2606</v>
      </c>
      <c r="E255" s="708"/>
      <c r="F255" s="531"/>
      <c r="G255" s="531"/>
      <c r="H255" s="531"/>
    </row>
    <row r="256" spans="1:8" ht="15.75">
      <c r="A256" s="757"/>
      <c r="B256" s="813" t="s">
        <v>3349</v>
      </c>
      <c r="C256" s="1027"/>
      <c r="D256" s="1104" t="s">
        <v>2608</v>
      </c>
      <c r="E256" s="708"/>
      <c r="F256" s="531"/>
      <c r="G256" s="531"/>
      <c r="H256" s="531"/>
    </row>
    <row r="257" spans="1:8" ht="15.75">
      <c r="A257" s="750"/>
      <c r="B257" s="811" t="s">
        <v>3350</v>
      </c>
      <c r="C257" s="1315"/>
      <c r="D257" s="1387"/>
      <c r="E257" s="708"/>
      <c r="F257" s="531"/>
      <c r="G257" s="531"/>
      <c r="H257" s="531"/>
    </row>
    <row r="258" spans="1:8" ht="35.25" customHeight="1">
      <c r="A258" s="757"/>
      <c r="B258" s="1362" t="s">
        <v>3351</v>
      </c>
      <c r="C258" s="1315" t="s">
        <v>990</v>
      </c>
      <c r="D258" s="1013">
        <v>0</v>
      </c>
      <c r="E258" s="708"/>
      <c r="F258" s="1003"/>
      <c r="G258" s="531"/>
      <c r="H258" s="531"/>
    </row>
    <row r="259" spans="1:8" ht="15.75">
      <c r="A259" s="757"/>
      <c r="B259" s="811" t="s">
        <v>3352</v>
      </c>
      <c r="C259" s="1315"/>
      <c r="D259" s="1037"/>
      <c r="E259" s="708"/>
      <c r="F259" s="1003"/>
      <c r="G259" s="531"/>
      <c r="H259" s="531"/>
    </row>
    <row r="260" spans="1:8" ht="15.75">
      <c r="A260" s="747"/>
      <c r="B260" s="795" t="s">
        <v>3353</v>
      </c>
      <c r="C260" s="1315" t="s">
        <v>2836</v>
      </c>
      <c r="D260" s="1037" t="s">
        <v>3488</v>
      </c>
      <c r="E260" s="708"/>
      <c r="F260" s="1003"/>
      <c r="G260" s="531"/>
      <c r="H260" s="531"/>
    </row>
    <row r="261" spans="1:8" ht="15.75">
      <c r="A261" s="757"/>
      <c r="B261" s="795" t="s">
        <v>3354</v>
      </c>
      <c r="C261" s="1315" t="s">
        <v>2837</v>
      </c>
      <c r="D261" s="1037" t="s">
        <v>3489</v>
      </c>
      <c r="E261" s="708"/>
      <c r="F261" s="1003"/>
      <c r="G261" s="531"/>
      <c r="H261" s="531"/>
    </row>
    <row r="262" spans="1:8" ht="15.75">
      <c r="A262" s="757"/>
      <c r="B262" s="795" t="s">
        <v>3355</v>
      </c>
      <c r="C262" s="1315" t="s">
        <v>993</v>
      </c>
      <c r="D262" s="1037" t="s">
        <v>3490</v>
      </c>
      <c r="E262" s="708"/>
      <c r="F262" s="1003"/>
      <c r="G262" s="531"/>
      <c r="H262" s="531"/>
    </row>
    <row r="263" spans="1:8" ht="15.75">
      <c r="A263" s="750"/>
      <c r="B263" s="1363" t="s">
        <v>3356</v>
      </c>
      <c r="C263" s="1315" t="s">
        <v>2842</v>
      </c>
      <c r="D263" s="1037"/>
      <c r="E263" s="708"/>
      <c r="F263" s="1003"/>
      <c r="G263" s="531"/>
      <c r="H263" s="531"/>
    </row>
    <row r="264" spans="1:8" ht="15.75">
      <c r="A264" s="747"/>
      <c r="B264" s="1363" t="s">
        <v>3357</v>
      </c>
      <c r="C264" s="1114"/>
      <c r="D264" s="1037">
        <v>0</v>
      </c>
      <c r="E264" s="708"/>
      <c r="F264" s="1003"/>
      <c r="G264" s="531"/>
      <c r="H264" s="531"/>
    </row>
    <row r="265" spans="1:8" ht="15.75">
      <c r="A265" s="757"/>
      <c r="B265" s="1363" t="s">
        <v>3358</v>
      </c>
      <c r="C265" s="1114"/>
      <c r="D265" s="1037" t="s">
        <v>3491</v>
      </c>
      <c r="E265" s="708"/>
      <c r="F265" s="1003"/>
      <c r="G265" s="531"/>
      <c r="H265" s="531"/>
    </row>
    <row r="266" spans="1:8" ht="15.75">
      <c r="A266" s="788"/>
      <c r="B266" s="795" t="s">
        <v>3359</v>
      </c>
      <c r="C266" s="1315" t="s">
        <v>2850</v>
      </c>
      <c r="D266" s="1037"/>
      <c r="E266" s="708"/>
      <c r="F266" s="1003"/>
      <c r="G266" s="531"/>
      <c r="H266" s="531"/>
    </row>
    <row r="267" spans="1:8" ht="15.75" customHeight="1">
      <c r="A267" s="757"/>
      <c r="B267" s="1363" t="s">
        <v>3357</v>
      </c>
      <c r="C267" s="1114"/>
      <c r="D267" s="1037">
        <v>0</v>
      </c>
      <c r="E267" s="708"/>
      <c r="F267" s="1003"/>
      <c r="G267" s="531"/>
      <c r="H267" s="531"/>
    </row>
    <row r="268" spans="1:8" ht="15.75">
      <c r="A268" s="757"/>
      <c r="B268" s="1363" t="s">
        <v>3358</v>
      </c>
      <c r="C268" s="1114"/>
      <c r="D268" s="1037" t="s">
        <v>3491</v>
      </c>
      <c r="E268" s="708"/>
      <c r="F268" s="784"/>
      <c r="G268" s="784"/>
      <c r="H268" s="784"/>
    </row>
    <row r="269" spans="1:8" ht="47.25">
      <c r="A269" s="757"/>
      <c r="B269" s="1362" t="s">
        <v>3534</v>
      </c>
      <c r="C269" s="1315" t="s">
        <v>998</v>
      </c>
      <c r="D269" s="1037"/>
      <c r="E269" s="708"/>
      <c r="F269" s="531"/>
      <c r="G269" s="531"/>
      <c r="H269" s="531"/>
    </row>
    <row r="270" spans="1:8" ht="15.75">
      <c r="A270" s="757"/>
      <c r="B270" s="1363" t="s">
        <v>3357</v>
      </c>
      <c r="C270" s="1114"/>
      <c r="D270" s="1037" t="s">
        <v>3491</v>
      </c>
      <c r="E270" s="708"/>
      <c r="F270" s="1003"/>
      <c r="G270" s="531"/>
      <c r="H270" s="531"/>
    </row>
    <row r="271" spans="1:8" ht="15.75">
      <c r="A271" s="757"/>
      <c r="B271" s="1363" t="s">
        <v>3358</v>
      </c>
      <c r="C271" s="1114"/>
      <c r="D271" s="1037" t="s">
        <v>3491</v>
      </c>
      <c r="E271" s="708"/>
      <c r="F271" s="1003"/>
      <c r="G271" s="531"/>
      <c r="H271" s="531"/>
    </row>
    <row r="272" spans="1:8" ht="57.75">
      <c r="A272" s="757"/>
      <c r="B272" s="1398" t="s">
        <v>3360</v>
      </c>
      <c r="C272" s="1316" t="s">
        <v>2851</v>
      </c>
      <c r="D272" s="1388" t="s">
        <v>3492</v>
      </c>
      <c r="E272" s="708"/>
      <c r="F272" s="1003"/>
      <c r="G272" s="531"/>
      <c r="H272" s="531"/>
    </row>
    <row r="273" spans="1:8" ht="15.75">
      <c r="A273" s="750"/>
      <c r="B273" s="795" t="s">
        <v>3361</v>
      </c>
      <c r="C273" s="1315" t="s">
        <v>2852</v>
      </c>
      <c r="D273" s="1037"/>
      <c r="E273" s="708"/>
      <c r="F273" s="1003"/>
      <c r="G273" s="531"/>
      <c r="H273" s="531"/>
    </row>
    <row r="274" spans="1:8" ht="15.75">
      <c r="A274" s="747"/>
      <c r="B274" s="1471" t="s">
        <v>3362</v>
      </c>
      <c r="C274" s="1114"/>
      <c r="D274" s="1037">
        <v>0</v>
      </c>
      <c r="E274" s="708"/>
      <c r="F274" s="1003"/>
      <c r="G274" s="531"/>
      <c r="H274" s="531"/>
    </row>
    <row r="275" spans="1:8" ht="15.75">
      <c r="A275" s="757"/>
      <c r="B275" s="795" t="s">
        <v>3363</v>
      </c>
      <c r="C275" s="1114"/>
      <c r="D275" s="1037" t="s">
        <v>2248</v>
      </c>
      <c r="E275" s="708"/>
      <c r="F275" s="1003"/>
      <c r="G275" s="531"/>
      <c r="H275" s="531"/>
    </row>
    <row r="276" spans="1:8" ht="15.75">
      <c r="A276" s="757"/>
      <c r="B276" s="1363" t="s">
        <v>3364</v>
      </c>
      <c r="C276" s="1315" t="s">
        <v>2853</v>
      </c>
      <c r="D276" s="1037" t="s">
        <v>3493</v>
      </c>
      <c r="E276" s="708"/>
      <c r="F276" s="1003"/>
      <c r="G276" s="531"/>
      <c r="H276" s="531"/>
    </row>
    <row r="277" spans="1:8" ht="15.75">
      <c r="A277" s="757"/>
      <c r="B277" s="811" t="s">
        <v>3365</v>
      </c>
      <c r="C277" s="1114"/>
      <c r="D277" s="1037"/>
      <c r="E277" s="708"/>
      <c r="F277" s="1003"/>
      <c r="G277" s="531"/>
      <c r="H277" s="531"/>
    </row>
    <row r="278" spans="1:8" ht="15.75">
      <c r="A278" s="757"/>
      <c r="B278" s="795" t="s">
        <v>3366</v>
      </c>
      <c r="C278" s="1315" t="s">
        <v>3535</v>
      </c>
      <c r="D278" s="1037" t="s">
        <v>3494</v>
      </c>
      <c r="E278" s="708"/>
      <c r="F278" s="1003"/>
      <c r="G278" s="531"/>
      <c r="H278" s="531"/>
    </row>
    <row r="279" spans="1:8" ht="29.25">
      <c r="A279" s="757"/>
      <c r="B279" s="1471" t="s">
        <v>3367</v>
      </c>
      <c r="C279" s="1013" t="s">
        <v>3536</v>
      </c>
      <c r="D279" s="1388" t="s">
        <v>3565</v>
      </c>
      <c r="E279" s="708"/>
      <c r="F279" s="1003"/>
      <c r="G279" s="531"/>
      <c r="H279" s="531"/>
    </row>
    <row r="280" spans="1:8" ht="33" customHeight="1">
      <c r="A280" s="757"/>
      <c r="B280" s="1471" t="s">
        <v>3368</v>
      </c>
      <c r="C280" s="1316" t="s">
        <v>3537</v>
      </c>
      <c r="D280" s="1037" t="s">
        <v>3490</v>
      </c>
      <c r="E280" s="708"/>
      <c r="F280" s="1003"/>
      <c r="G280" s="531"/>
      <c r="H280" s="531"/>
    </row>
    <row r="281" spans="1:8" ht="15.75">
      <c r="A281" s="757"/>
      <c r="B281" s="1363" t="s">
        <v>3369</v>
      </c>
      <c r="C281" s="1315" t="s">
        <v>3538</v>
      </c>
      <c r="D281" s="1037"/>
      <c r="E281" s="708"/>
      <c r="F281" s="1003"/>
      <c r="G281" s="531"/>
      <c r="H281" s="531"/>
    </row>
    <row r="282" spans="1:8" ht="15.75">
      <c r="A282" s="757"/>
      <c r="B282" s="1363" t="s">
        <v>3357</v>
      </c>
      <c r="C282" s="1114"/>
      <c r="D282" s="1037">
        <v>0</v>
      </c>
      <c r="E282" s="708"/>
      <c r="F282" s="1003"/>
      <c r="G282" s="531"/>
      <c r="H282" s="531"/>
    </row>
    <row r="283" spans="1:8" ht="15.75">
      <c r="A283" s="757"/>
      <c r="B283" s="1363" t="s">
        <v>3358</v>
      </c>
      <c r="C283" s="1114"/>
      <c r="D283" s="1037" t="s">
        <v>3491</v>
      </c>
      <c r="E283" s="708"/>
      <c r="F283" s="1003"/>
      <c r="G283" s="531"/>
      <c r="H283" s="531"/>
    </row>
    <row r="284" spans="1:8" ht="15.75">
      <c r="A284" s="757"/>
      <c r="B284" s="1471" t="s">
        <v>3370</v>
      </c>
      <c r="C284" s="1316" t="s">
        <v>3539</v>
      </c>
      <c r="D284" s="1037"/>
      <c r="E284" s="708"/>
      <c r="F284" s="1003"/>
      <c r="G284" s="531"/>
      <c r="H284" s="531"/>
    </row>
    <row r="285" spans="1:8" ht="15.75">
      <c r="A285" s="757"/>
      <c r="B285" s="1363" t="s">
        <v>3357</v>
      </c>
      <c r="C285" s="1114"/>
      <c r="D285" s="1037">
        <v>0</v>
      </c>
      <c r="E285" s="708"/>
      <c r="F285" s="1003"/>
      <c r="G285" s="531"/>
      <c r="H285" s="531"/>
    </row>
    <row r="286" spans="1:8" ht="15.75">
      <c r="A286" s="757"/>
      <c r="B286" s="1363" t="s">
        <v>3358</v>
      </c>
      <c r="C286" s="1114"/>
      <c r="D286" s="1037" t="s">
        <v>3491</v>
      </c>
      <c r="E286" s="708"/>
      <c r="F286" s="1003"/>
      <c r="G286" s="531"/>
      <c r="H286" s="531"/>
    </row>
    <row r="287" spans="1:8" ht="31.5">
      <c r="A287" s="757"/>
      <c r="B287" s="1362" t="s">
        <v>3566</v>
      </c>
      <c r="C287" s="1315" t="s">
        <v>3540</v>
      </c>
      <c r="D287" s="1037"/>
      <c r="E287" s="708"/>
      <c r="F287" s="1003"/>
      <c r="G287" s="531"/>
      <c r="H287" s="531"/>
    </row>
    <row r="288" spans="1:8" ht="15.75">
      <c r="A288" s="757"/>
      <c r="B288" s="1363" t="s">
        <v>3357</v>
      </c>
      <c r="C288" s="1114"/>
      <c r="D288" s="1037" t="s">
        <v>3491</v>
      </c>
      <c r="E288" s="708"/>
      <c r="F288" s="1003"/>
      <c r="G288" s="531"/>
      <c r="H288" s="531"/>
    </row>
    <row r="289" spans="1:8" ht="15.75">
      <c r="A289" s="757"/>
      <c r="B289" s="1363" t="s">
        <v>3358</v>
      </c>
      <c r="C289" s="1114"/>
      <c r="D289" s="1037" t="s">
        <v>3491</v>
      </c>
      <c r="E289" s="708"/>
      <c r="F289" s="1003"/>
      <c r="G289" s="531"/>
      <c r="H289" s="531"/>
    </row>
    <row r="290" spans="1:8" ht="57.75">
      <c r="A290" s="1408">
        <v>413</v>
      </c>
      <c r="B290" s="1398" t="s">
        <v>3372</v>
      </c>
      <c r="C290" s="1316" t="s">
        <v>3541</v>
      </c>
      <c r="D290" s="1388" t="s">
        <v>3492</v>
      </c>
      <c r="E290" s="708"/>
      <c r="F290" s="1003"/>
      <c r="G290" s="531"/>
      <c r="H290" s="531"/>
    </row>
    <row r="291" spans="1:8" ht="15.75">
      <c r="A291" s="757"/>
      <c r="B291" s="795" t="s">
        <v>3567</v>
      </c>
      <c r="C291" s="1315" t="s">
        <v>3542</v>
      </c>
      <c r="D291" s="1037"/>
      <c r="E291" s="708"/>
      <c r="F291" s="1003"/>
      <c r="G291" s="531"/>
      <c r="H291" s="531"/>
    </row>
    <row r="292" spans="1:8" ht="15.75" customHeight="1">
      <c r="A292" s="757"/>
      <c r="B292" s="1471" t="s">
        <v>3362</v>
      </c>
      <c r="C292" s="1114"/>
      <c r="D292" s="1037">
        <v>0</v>
      </c>
      <c r="E292" s="708"/>
      <c r="F292" s="1003"/>
      <c r="G292" s="531"/>
      <c r="H292" s="531"/>
    </row>
    <row r="293" spans="1:8" ht="15.75">
      <c r="A293" s="757"/>
      <c r="B293" s="795" t="s">
        <v>3363</v>
      </c>
      <c r="C293" s="1114"/>
      <c r="D293" s="1037">
        <v>0</v>
      </c>
      <c r="E293" s="708"/>
      <c r="F293" s="1003"/>
      <c r="G293" s="531"/>
      <c r="H293" s="531"/>
    </row>
    <row r="294" spans="1:8" ht="15.75">
      <c r="A294" s="757"/>
      <c r="B294" s="1364" t="s">
        <v>3374</v>
      </c>
      <c r="C294" s="1014" t="s">
        <v>3543</v>
      </c>
      <c r="D294" s="1033" t="s">
        <v>3493</v>
      </c>
      <c r="E294" s="708"/>
      <c r="F294" s="1003"/>
      <c r="G294" s="531"/>
      <c r="H294" s="531"/>
    </row>
    <row r="295" spans="1:8" ht="15.75">
      <c r="A295" s="757"/>
      <c r="B295" s="1365" t="s">
        <v>3375</v>
      </c>
      <c r="C295" s="1114"/>
      <c r="D295" s="1037"/>
      <c r="E295" s="708"/>
      <c r="F295" s="1003"/>
      <c r="G295" s="531"/>
      <c r="H295" s="531"/>
    </row>
    <row r="296" spans="1:8" ht="15.75">
      <c r="A296" s="757"/>
      <c r="B296" s="1005" t="s">
        <v>3376</v>
      </c>
      <c r="C296" s="1013" t="s">
        <v>3544</v>
      </c>
      <c r="D296" s="1069"/>
      <c r="E296" s="708"/>
      <c r="F296" s="1003"/>
      <c r="G296" s="531"/>
      <c r="H296" s="531"/>
    </row>
    <row r="297" spans="1:8" ht="15.75">
      <c r="A297" s="757"/>
      <c r="B297" s="1471" t="s">
        <v>3362</v>
      </c>
      <c r="C297" s="1114"/>
      <c r="D297" s="1037" t="s">
        <v>2248</v>
      </c>
      <c r="E297" s="708"/>
      <c r="F297" s="1003"/>
      <c r="G297" s="531"/>
      <c r="H297" s="531"/>
    </row>
    <row r="298" spans="1:8" ht="15.75">
      <c r="A298" s="757"/>
      <c r="B298" s="795" t="s">
        <v>3363</v>
      </c>
      <c r="C298" s="1114"/>
      <c r="D298" s="1037" t="s">
        <v>3496</v>
      </c>
      <c r="E298" s="708"/>
      <c r="F298" s="1003"/>
      <c r="G298" s="531"/>
      <c r="H298" s="531"/>
    </row>
    <row r="299" spans="1:8" ht="15.75">
      <c r="A299" s="757"/>
      <c r="B299" s="1366" t="s">
        <v>3377</v>
      </c>
      <c r="C299" s="1013" t="s">
        <v>3545</v>
      </c>
      <c r="D299" s="1037"/>
      <c r="E299" s="708"/>
      <c r="F299" s="1003"/>
      <c r="G299" s="531"/>
      <c r="H299" s="531"/>
    </row>
    <row r="300" spans="1:8" ht="15.75">
      <c r="A300" s="757"/>
      <c r="B300" s="1471" t="s">
        <v>3362</v>
      </c>
      <c r="C300" s="1114"/>
      <c r="D300" s="1462" t="s">
        <v>2246</v>
      </c>
      <c r="E300" s="708"/>
      <c r="F300" s="1003"/>
      <c r="G300" s="531"/>
      <c r="H300" s="531"/>
    </row>
    <row r="301" spans="1:8" ht="31.5">
      <c r="A301" s="757"/>
      <c r="B301" s="1366" t="s">
        <v>3378</v>
      </c>
      <c r="C301" s="1013" t="s">
        <v>3546</v>
      </c>
      <c r="D301" s="1013">
        <v>0</v>
      </c>
      <c r="E301" s="708"/>
      <c r="F301" s="1003"/>
      <c r="G301" s="531"/>
      <c r="H301" s="531"/>
    </row>
    <row r="302" spans="1:8" ht="31.5">
      <c r="A302" s="757"/>
      <c r="B302" s="1363" t="s">
        <v>3379</v>
      </c>
      <c r="C302" s="1013" t="s">
        <v>3547</v>
      </c>
      <c r="D302" s="1013" t="s">
        <v>3496</v>
      </c>
      <c r="E302" s="708"/>
      <c r="F302" s="1003"/>
      <c r="G302" s="531"/>
      <c r="H302" s="531"/>
    </row>
    <row r="303" spans="1:8" ht="15.75">
      <c r="A303" s="757"/>
      <c r="B303" s="1415" t="s">
        <v>3380</v>
      </c>
      <c r="C303" s="1013" t="s">
        <v>3548</v>
      </c>
      <c r="D303" s="1037" t="s">
        <v>3497</v>
      </c>
      <c r="E303" s="708"/>
      <c r="F303" s="1003"/>
      <c r="G303" s="531"/>
      <c r="H303" s="531"/>
    </row>
    <row r="304" spans="1:8" ht="43.5">
      <c r="A304" s="757"/>
      <c r="B304" s="1424" t="s">
        <v>3381</v>
      </c>
      <c r="C304" s="1033" t="s">
        <v>3549</v>
      </c>
      <c r="D304" s="1389" t="s">
        <v>3515</v>
      </c>
      <c r="E304" s="708"/>
      <c r="F304" s="1003"/>
      <c r="G304" s="531"/>
      <c r="H304" s="531"/>
    </row>
    <row r="305" spans="1:8" ht="15.75">
      <c r="A305" s="757"/>
      <c r="B305" s="822" t="s">
        <v>3382</v>
      </c>
      <c r="C305" s="1114"/>
      <c r="D305" s="1390"/>
      <c r="E305" s="708"/>
      <c r="F305" s="1003"/>
      <c r="G305" s="531"/>
      <c r="H305" s="531"/>
    </row>
    <row r="306" spans="1:8" ht="15.75">
      <c r="A306" s="757"/>
      <c r="B306" s="822" t="s">
        <v>3383</v>
      </c>
      <c r="C306" s="1114"/>
      <c r="D306" s="1037"/>
      <c r="E306" s="708"/>
      <c r="F306" s="1003"/>
      <c r="G306" s="531"/>
      <c r="H306" s="531"/>
    </row>
    <row r="307" spans="1:8" ht="15.75">
      <c r="A307" s="757"/>
      <c r="B307" s="1471" t="s">
        <v>3384</v>
      </c>
      <c r="C307" s="1013" t="s">
        <v>3550</v>
      </c>
      <c r="D307" s="1037"/>
      <c r="E307" s="708"/>
      <c r="F307" s="1003"/>
      <c r="G307" s="531"/>
      <c r="H307" s="531"/>
    </row>
    <row r="308" spans="1:8" ht="78.75">
      <c r="A308" s="757"/>
      <c r="B308" s="1368" t="s">
        <v>3385</v>
      </c>
      <c r="C308" s="1114"/>
      <c r="D308" s="1020" t="s">
        <v>2278</v>
      </c>
      <c r="E308" s="708"/>
      <c r="F308" s="1003"/>
      <c r="G308" s="531"/>
      <c r="H308" s="531"/>
    </row>
    <row r="309" spans="1:8" ht="15.75">
      <c r="A309" s="757"/>
      <c r="B309" s="1369" t="s">
        <v>2612</v>
      </c>
      <c r="C309" s="931"/>
      <c r="D309" s="984" t="s">
        <v>2615</v>
      </c>
      <c r="E309" s="708"/>
      <c r="F309" s="1003"/>
      <c r="G309" s="531"/>
      <c r="H309" s="531"/>
    </row>
    <row r="310" spans="1:8" ht="31.5" customHeight="1">
      <c r="A310" s="757"/>
      <c r="B310" s="1369" t="s">
        <v>3386</v>
      </c>
      <c r="C310" s="1421"/>
      <c r="D310" s="984"/>
      <c r="E310" s="708"/>
      <c r="F310" s="1003"/>
      <c r="G310" s="531"/>
      <c r="H310" s="531"/>
    </row>
    <row r="311" spans="1:8" ht="15.75">
      <c r="A311" s="757"/>
      <c r="B311" s="767" t="s">
        <v>3387</v>
      </c>
      <c r="C311" s="1038"/>
      <c r="D311" s="984" t="s">
        <v>2614</v>
      </c>
      <c r="E311" s="708"/>
      <c r="F311" s="1003"/>
      <c r="G311" s="531"/>
      <c r="H311" s="531"/>
    </row>
    <row r="312" spans="1:8" ht="15.75">
      <c r="A312" s="757"/>
      <c r="B312" s="767" t="s">
        <v>3569</v>
      </c>
      <c r="C312" s="931"/>
      <c r="D312" s="984" t="s">
        <v>2617</v>
      </c>
      <c r="E312" s="708"/>
      <c r="F312" s="1003"/>
      <c r="G312" s="531"/>
      <c r="H312" s="531"/>
    </row>
    <row r="313" spans="1:8" ht="15.75">
      <c r="A313" s="757"/>
      <c r="B313" s="767" t="s">
        <v>3568</v>
      </c>
      <c r="C313" s="931"/>
      <c r="D313" s="984" t="s">
        <v>2618</v>
      </c>
      <c r="E313" s="708"/>
      <c r="F313" s="1003"/>
      <c r="G313" s="531"/>
      <c r="H313" s="531"/>
    </row>
    <row r="314" spans="1:8" ht="31.5">
      <c r="A314" s="757"/>
      <c r="B314" s="1369" t="s">
        <v>3390</v>
      </c>
      <c r="C314" s="931"/>
      <c r="D314" s="1073" t="s">
        <v>2621</v>
      </c>
      <c r="E314" s="708"/>
      <c r="F314" s="1003"/>
      <c r="G314" s="531"/>
      <c r="H314" s="531"/>
    </row>
    <row r="315" spans="1:8" ht="15.75">
      <c r="A315" s="757"/>
      <c r="B315" s="1369" t="s">
        <v>3391</v>
      </c>
      <c r="C315" s="931"/>
      <c r="D315" s="984" t="s">
        <v>2623</v>
      </c>
      <c r="E315" s="708"/>
      <c r="F315" s="1003"/>
      <c r="G315" s="531"/>
      <c r="H315" s="531"/>
    </row>
    <row r="316" spans="1:8" ht="31.5">
      <c r="A316" s="757"/>
      <c r="B316" s="1425" t="s">
        <v>2613</v>
      </c>
      <c r="C316" s="931"/>
      <c r="D316" s="1072" t="s">
        <v>3498</v>
      </c>
      <c r="E316" s="708"/>
      <c r="F316" s="1003"/>
      <c r="G316" s="531"/>
      <c r="H316" s="531"/>
    </row>
    <row r="317" spans="1:8" ht="31.5">
      <c r="A317" s="757"/>
      <c r="B317" s="1425" t="s">
        <v>3392</v>
      </c>
      <c r="C317" s="931"/>
      <c r="D317" s="1072" t="s">
        <v>3499</v>
      </c>
      <c r="E317" s="708"/>
      <c r="F317" s="1003"/>
      <c r="G317" s="531"/>
      <c r="H317" s="531"/>
    </row>
    <row r="318" spans="1:8" ht="47.25">
      <c r="A318" s="757"/>
      <c r="B318" s="1369" t="s">
        <v>3393</v>
      </c>
      <c r="C318" s="931"/>
      <c r="D318" s="1072" t="s">
        <v>3500</v>
      </c>
      <c r="E318" s="708"/>
      <c r="F318" s="1003"/>
      <c r="G318" s="531"/>
      <c r="H318" s="531"/>
    </row>
    <row r="319" spans="1:8" ht="47.25">
      <c r="A319" s="757"/>
      <c r="B319" s="1369" t="s">
        <v>3394</v>
      </c>
      <c r="C319" s="931"/>
      <c r="D319" s="1426" t="s">
        <v>3501</v>
      </c>
      <c r="E319" s="708"/>
      <c r="F319" s="1003"/>
      <c r="G319" s="531"/>
      <c r="H319" s="531"/>
    </row>
    <row r="320" spans="1:8" ht="31.5">
      <c r="A320" s="757"/>
      <c r="B320" s="1369" t="s">
        <v>3395</v>
      </c>
      <c r="C320" s="931"/>
      <c r="D320" s="1072" t="s">
        <v>3158</v>
      </c>
      <c r="E320" s="708"/>
      <c r="F320" s="1003"/>
      <c r="G320" s="531"/>
      <c r="H320" s="531"/>
    </row>
    <row r="321" spans="1:8" ht="31.5">
      <c r="A321" s="757"/>
      <c r="B321" s="1369" t="s">
        <v>3396</v>
      </c>
      <c r="C321" s="931"/>
      <c r="D321" s="1072" t="s">
        <v>3502</v>
      </c>
      <c r="E321" s="708"/>
      <c r="F321" s="1003"/>
      <c r="G321" s="531"/>
      <c r="H321" s="531"/>
    </row>
    <row r="322" spans="1:8" ht="15.75">
      <c r="A322" s="757"/>
      <c r="B322" s="811" t="s">
        <v>3397</v>
      </c>
      <c r="C322" s="1013" t="s">
        <v>3551</v>
      </c>
      <c r="D322" s="1391"/>
      <c r="E322" s="708"/>
      <c r="F322" s="1003"/>
      <c r="G322" s="531"/>
      <c r="H322" s="531"/>
    </row>
    <row r="323" spans="1:8" ht="47.25">
      <c r="A323" s="757"/>
      <c r="B323" s="1369" t="s">
        <v>3398</v>
      </c>
      <c r="C323" s="931"/>
      <c r="D323" s="1392"/>
      <c r="E323" s="708"/>
      <c r="F323" s="1003"/>
      <c r="G323" s="531"/>
      <c r="H323" s="531"/>
    </row>
    <row r="324" spans="1:8" ht="15.75">
      <c r="A324" s="757"/>
      <c r="B324" s="1372" t="s">
        <v>3400</v>
      </c>
      <c r="C324" s="1013"/>
      <c r="D324" s="984" t="s">
        <v>2637</v>
      </c>
      <c r="E324" s="708"/>
      <c r="F324" s="1003"/>
      <c r="G324" s="531"/>
      <c r="H324" s="531"/>
    </row>
    <row r="325" spans="1:8" ht="15.75">
      <c r="A325" s="757"/>
      <c r="B325" s="1372" t="s">
        <v>3401</v>
      </c>
      <c r="C325" s="783"/>
      <c r="D325" s="984" t="s">
        <v>2639</v>
      </c>
      <c r="E325" s="708"/>
      <c r="F325" s="1003"/>
      <c r="G325" s="531"/>
      <c r="H325" s="531"/>
    </row>
    <row r="326" spans="1:8" ht="33" customHeight="1">
      <c r="A326" s="757"/>
      <c r="B326" s="1369" t="s">
        <v>3402</v>
      </c>
      <c r="C326" s="931"/>
      <c r="D326" s="1391"/>
      <c r="E326" s="708"/>
      <c r="F326" s="1003"/>
      <c r="G326" s="531"/>
      <c r="H326" s="531"/>
    </row>
    <row r="327" spans="1:8" ht="15.75">
      <c r="A327" s="757"/>
      <c r="B327" s="1373" t="s">
        <v>3403</v>
      </c>
      <c r="C327" s="931"/>
      <c r="D327" s="984" t="s">
        <v>2642</v>
      </c>
      <c r="E327" s="708"/>
      <c r="F327" s="1003"/>
      <c r="G327" s="531"/>
      <c r="H327" s="531"/>
    </row>
    <row r="328" spans="1:8" ht="15.75">
      <c r="A328" s="757"/>
      <c r="B328" s="1373" t="s">
        <v>3404</v>
      </c>
      <c r="C328" s="931"/>
      <c r="D328" s="984" t="s">
        <v>2643</v>
      </c>
      <c r="E328" s="708"/>
      <c r="F328" s="1003"/>
      <c r="G328" s="531"/>
      <c r="H328" s="531"/>
    </row>
    <row r="329" spans="1:8" ht="15.75">
      <c r="A329" s="757"/>
      <c r="B329" s="1369" t="s">
        <v>3405</v>
      </c>
      <c r="C329" s="931"/>
      <c r="D329" s="984" t="s">
        <v>3503</v>
      </c>
      <c r="E329" s="708"/>
      <c r="F329" s="1003"/>
      <c r="G329" s="531"/>
      <c r="H329" s="531"/>
    </row>
    <row r="330" spans="1:8" ht="15.75">
      <c r="A330" s="757"/>
      <c r="B330" s="1369" t="s">
        <v>2833</v>
      </c>
      <c r="C330" s="931"/>
      <c r="D330" s="984" t="s">
        <v>2281</v>
      </c>
      <c r="E330" s="708"/>
      <c r="F330" s="1003"/>
      <c r="G330" s="531"/>
      <c r="H330" s="531"/>
    </row>
    <row r="331" spans="1:8" ht="15.75">
      <c r="A331" s="757"/>
      <c r="B331" s="1369" t="s">
        <v>3406</v>
      </c>
      <c r="C331" s="783"/>
      <c r="D331" s="984" t="s">
        <v>2282</v>
      </c>
      <c r="E331" s="708"/>
      <c r="F331" s="1003"/>
      <c r="G331" s="531"/>
      <c r="H331" s="531"/>
    </row>
    <row r="332" spans="1:8" ht="31.5">
      <c r="A332" s="757"/>
      <c r="B332" s="1369" t="s">
        <v>3407</v>
      </c>
      <c r="C332" s="931"/>
      <c r="D332" s="1073" t="s">
        <v>2648</v>
      </c>
      <c r="E332" s="708"/>
      <c r="F332" s="1003"/>
      <c r="G332" s="531"/>
      <c r="H332" s="531"/>
    </row>
    <row r="333" spans="1:8" ht="15.75">
      <c r="A333" s="757"/>
      <c r="B333" s="1369" t="s">
        <v>3408</v>
      </c>
      <c r="C333" s="931"/>
      <c r="D333" s="984" t="s">
        <v>3504</v>
      </c>
      <c r="E333" s="708"/>
      <c r="F333" s="1003"/>
      <c r="G333" s="531"/>
      <c r="H333" s="531"/>
    </row>
    <row r="334" spans="1:8" ht="15.75">
      <c r="A334" s="757"/>
      <c r="B334" s="795" t="s">
        <v>3409</v>
      </c>
      <c r="C334" s="1013" t="s">
        <v>3552</v>
      </c>
      <c r="D334" s="1391"/>
      <c r="E334" s="708"/>
      <c r="F334" s="1003"/>
      <c r="G334" s="531"/>
      <c r="H334" s="531"/>
    </row>
    <row r="335" spans="1:8" ht="15.75">
      <c r="A335" s="757"/>
      <c r="B335" s="1369" t="s">
        <v>3410</v>
      </c>
      <c r="C335" s="931"/>
      <c r="D335" s="1391"/>
      <c r="E335" s="708"/>
      <c r="F335" s="1003"/>
      <c r="G335" s="531"/>
      <c r="H335" s="531"/>
    </row>
    <row r="336" spans="1:8" ht="15.75">
      <c r="A336" s="757"/>
      <c r="B336" s="1374" t="s">
        <v>3411</v>
      </c>
      <c r="C336" s="1038"/>
      <c r="D336" s="984" t="s">
        <v>2650</v>
      </c>
      <c r="E336" s="708"/>
      <c r="F336" s="1003"/>
      <c r="G336" s="531"/>
      <c r="H336" s="531"/>
    </row>
    <row r="337" spans="1:8" ht="15.75">
      <c r="A337" s="757"/>
      <c r="B337" s="1374" t="s">
        <v>3412</v>
      </c>
      <c r="C337" s="931"/>
      <c r="D337" s="984" t="s">
        <v>2652</v>
      </c>
      <c r="E337" s="708"/>
      <c r="F337" s="1003"/>
      <c r="G337" s="531"/>
      <c r="H337" s="531"/>
    </row>
    <row r="338" spans="1:8" ht="15.75">
      <c r="A338" s="757"/>
      <c r="B338" s="795" t="s">
        <v>3413</v>
      </c>
      <c r="C338" s="931"/>
      <c r="D338" s="1391"/>
      <c r="E338" s="708"/>
      <c r="F338" s="1003"/>
      <c r="G338" s="531"/>
      <c r="H338" s="531"/>
    </row>
    <row r="339" spans="1:8" ht="15.75">
      <c r="A339" s="757"/>
      <c r="B339" s="1375" t="s">
        <v>3414</v>
      </c>
      <c r="C339" s="931"/>
      <c r="D339" s="984" t="s">
        <v>2654</v>
      </c>
      <c r="E339" s="708"/>
      <c r="F339" s="1003"/>
      <c r="G339" s="531"/>
      <c r="H339" s="531"/>
    </row>
    <row r="340" spans="1:8" ht="15.75">
      <c r="A340" s="1408">
        <v>413</v>
      </c>
      <c r="B340" s="1374" t="s">
        <v>3415</v>
      </c>
      <c r="C340" s="931"/>
      <c r="D340" s="984" t="s">
        <v>2655</v>
      </c>
      <c r="E340" s="708"/>
      <c r="F340" s="1003"/>
      <c r="G340" s="531"/>
      <c r="H340" s="531"/>
    </row>
    <row r="341" spans="1:8" ht="15.75">
      <c r="A341" s="757"/>
      <c r="B341" s="795" t="s">
        <v>3416</v>
      </c>
      <c r="C341" s="931"/>
      <c r="D341" s="1391"/>
      <c r="E341" s="708"/>
      <c r="F341" s="1003"/>
      <c r="G341" s="531"/>
      <c r="H341" s="531"/>
    </row>
    <row r="342" spans="1:8" ht="15.75">
      <c r="A342" s="757"/>
      <c r="B342" s="1374" t="s">
        <v>3417</v>
      </c>
      <c r="C342" s="931"/>
      <c r="D342" s="984" t="s">
        <v>2283</v>
      </c>
      <c r="E342" s="708"/>
      <c r="F342" s="1003"/>
      <c r="G342" s="531"/>
      <c r="H342" s="531"/>
    </row>
    <row r="343" spans="1:8" ht="15.75">
      <c r="A343" s="757"/>
      <c r="B343" s="1374" t="s">
        <v>3418</v>
      </c>
      <c r="C343" s="931"/>
      <c r="D343" s="984" t="s">
        <v>2291</v>
      </c>
      <c r="E343" s="708"/>
      <c r="F343" s="1003"/>
      <c r="G343" s="531"/>
      <c r="H343" s="531"/>
    </row>
    <row r="344" spans="1:8" ht="31.5">
      <c r="A344" s="757"/>
      <c r="B344" s="1369" t="s">
        <v>3419</v>
      </c>
      <c r="C344" s="931"/>
      <c r="D344" s="984" t="s">
        <v>2659</v>
      </c>
      <c r="E344" s="708"/>
      <c r="F344" s="1003"/>
      <c r="G344" s="531"/>
      <c r="H344" s="531"/>
    </row>
    <row r="345" spans="1:8" ht="15.75">
      <c r="A345" s="757"/>
      <c r="B345" s="1369" t="s">
        <v>3420</v>
      </c>
      <c r="C345" s="931"/>
      <c r="D345" s="984" t="s">
        <v>2292</v>
      </c>
      <c r="E345" s="708"/>
      <c r="F345" s="1003"/>
      <c r="G345" s="531"/>
      <c r="H345" s="531"/>
    </row>
    <row r="346" spans="1:8" ht="15.75">
      <c r="A346" s="757"/>
      <c r="B346" s="795" t="s">
        <v>3421</v>
      </c>
      <c r="C346" s="1013" t="s">
        <v>3553</v>
      </c>
      <c r="D346" s="984" t="s">
        <v>2295</v>
      </c>
      <c r="E346" s="708"/>
      <c r="F346" s="1003"/>
      <c r="G346" s="531"/>
      <c r="H346" s="531"/>
    </row>
    <row r="347" spans="1:8" ht="15.75">
      <c r="A347" s="757"/>
      <c r="B347" s="795" t="s">
        <v>3422</v>
      </c>
      <c r="C347" s="1013" t="s">
        <v>3554</v>
      </c>
      <c r="D347" s="1391"/>
      <c r="E347" s="708"/>
      <c r="F347" s="1003"/>
      <c r="G347" s="531"/>
      <c r="H347" s="531"/>
    </row>
    <row r="348" spans="1:8" ht="47.25">
      <c r="A348" s="757"/>
      <c r="B348" s="1369" t="s">
        <v>3423</v>
      </c>
      <c r="C348" s="1038"/>
      <c r="D348" s="1073" t="s">
        <v>3505</v>
      </c>
      <c r="E348" s="708"/>
      <c r="F348" s="1003"/>
      <c r="G348" s="531"/>
      <c r="H348" s="531"/>
    </row>
    <row r="349" spans="1:8" ht="14.25" customHeight="1">
      <c r="A349" s="757"/>
      <c r="B349" s="1369" t="s">
        <v>3424</v>
      </c>
      <c r="C349" s="1038"/>
      <c r="D349" s="1013" t="s">
        <v>3506</v>
      </c>
      <c r="E349" s="708"/>
      <c r="F349" s="1003"/>
      <c r="G349" s="531"/>
      <c r="H349" s="531"/>
    </row>
    <row r="350" spans="1:8" ht="47.25">
      <c r="A350" s="757"/>
      <c r="B350" s="1369" t="s">
        <v>3425</v>
      </c>
      <c r="C350" s="931"/>
      <c r="D350" s="1013" t="s">
        <v>3505</v>
      </c>
      <c r="E350" s="708"/>
      <c r="F350" s="1003"/>
      <c r="G350" s="531"/>
      <c r="H350" s="531"/>
    </row>
    <row r="351" spans="1:8" ht="47.25">
      <c r="A351" s="757"/>
      <c r="B351" s="1369" t="s">
        <v>3426</v>
      </c>
      <c r="C351" s="931"/>
      <c r="D351" s="1013" t="s">
        <v>3506</v>
      </c>
      <c r="E351" s="708"/>
      <c r="F351" s="1003"/>
      <c r="G351" s="531"/>
      <c r="H351" s="531"/>
    </row>
    <row r="352" spans="1:8" ht="15.75">
      <c r="A352" s="757"/>
      <c r="B352" s="1427"/>
      <c r="C352" s="1422"/>
      <c r="D352" s="1393"/>
      <c r="E352" s="708"/>
      <c r="F352" s="1003"/>
      <c r="G352" s="531"/>
      <c r="H352" s="531"/>
    </row>
    <row r="353" spans="1:8" ht="15.75">
      <c r="A353" s="757"/>
      <c r="B353" s="811" t="s">
        <v>3427</v>
      </c>
      <c r="C353" s="931"/>
      <c r="D353" s="1391"/>
      <c r="E353" s="708"/>
      <c r="F353" s="1003"/>
      <c r="G353" s="531"/>
      <c r="H353" s="531"/>
    </row>
    <row r="354" spans="1:8" ht="31.5">
      <c r="A354" s="757"/>
      <c r="B354" s="795" t="s">
        <v>3428</v>
      </c>
      <c r="C354" s="1013" t="s">
        <v>3555</v>
      </c>
      <c r="D354" s="984" t="s">
        <v>2667</v>
      </c>
      <c r="E354" s="708"/>
      <c r="F354" s="1003"/>
      <c r="G354" s="531"/>
      <c r="H354" s="531"/>
    </row>
    <row r="355" spans="1:8" ht="15.75">
      <c r="A355" s="757"/>
      <c r="B355" s="795" t="s">
        <v>3429</v>
      </c>
      <c r="C355" s="1013" t="s">
        <v>3556</v>
      </c>
      <c r="D355" s="1391"/>
      <c r="E355" s="708"/>
      <c r="F355" s="1003"/>
      <c r="G355" s="531"/>
      <c r="H355" s="531"/>
    </row>
    <row r="356" spans="1:8" ht="78.75">
      <c r="A356" s="757"/>
      <c r="B356" s="1369" t="s">
        <v>3430</v>
      </c>
      <c r="C356" s="1038"/>
      <c r="D356" s="1073" t="s">
        <v>2670</v>
      </c>
      <c r="E356" s="708"/>
      <c r="F356" s="1003"/>
      <c r="G356" s="531"/>
      <c r="H356" s="531"/>
    </row>
    <row r="357" spans="1:8" ht="15.75">
      <c r="A357" s="757"/>
      <c r="B357" s="1369" t="s">
        <v>3431</v>
      </c>
      <c r="C357" s="931"/>
      <c r="D357" s="984" t="s">
        <v>2672</v>
      </c>
      <c r="E357" s="708"/>
      <c r="F357" s="1003"/>
      <c r="G357" s="531"/>
      <c r="H357" s="531"/>
    </row>
    <row r="358" spans="1:8" ht="15.75">
      <c r="A358" s="757"/>
      <c r="B358" s="1369" t="s">
        <v>3386</v>
      </c>
      <c r="C358" s="931"/>
      <c r="D358" s="1391"/>
      <c r="E358" s="708"/>
      <c r="F358" s="1003"/>
      <c r="G358" s="531"/>
      <c r="H358" s="531"/>
    </row>
    <row r="359" spans="1:8" ht="15.75">
      <c r="A359" s="757"/>
      <c r="B359" s="767" t="s">
        <v>3387</v>
      </c>
      <c r="C359" s="931"/>
      <c r="D359" s="984" t="s">
        <v>2614</v>
      </c>
      <c r="E359" s="708"/>
      <c r="F359" s="1003"/>
      <c r="G359" s="531"/>
      <c r="H359" s="531"/>
    </row>
    <row r="360" spans="1:8" ht="15.75">
      <c r="A360" s="757"/>
      <c r="B360" s="767" t="s">
        <v>3388</v>
      </c>
      <c r="C360" s="931"/>
      <c r="D360" s="984" t="s">
        <v>2617</v>
      </c>
      <c r="E360" s="708"/>
      <c r="F360" s="1003"/>
      <c r="G360" s="531"/>
      <c r="H360" s="531"/>
    </row>
    <row r="361" spans="1:8" ht="15.75">
      <c r="A361" s="757"/>
      <c r="B361" s="767" t="s">
        <v>3570</v>
      </c>
      <c r="C361" s="931"/>
      <c r="D361" s="984" t="s">
        <v>2618</v>
      </c>
      <c r="E361" s="708"/>
      <c r="F361" s="1003"/>
      <c r="G361" s="531"/>
      <c r="H361" s="531"/>
    </row>
    <row r="362" spans="1:8" ht="31.5">
      <c r="A362" s="757"/>
      <c r="B362" s="1369" t="s">
        <v>2839</v>
      </c>
      <c r="C362" s="931"/>
      <c r="D362" s="1073" t="s">
        <v>2621</v>
      </c>
      <c r="E362" s="708"/>
      <c r="F362" s="1003"/>
      <c r="G362" s="531"/>
      <c r="H362" s="531"/>
    </row>
    <row r="363" spans="1:8" ht="15.75">
      <c r="A363" s="757"/>
      <c r="B363" s="1369" t="s">
        <v>3391</v>
      </c>
      <c r="C363" s="931"/>
      <c r="D363" s="984" t="s">
        <v>2623</v>
      </c>
      <c r="E363" s="708"/>
      <c r="F363" s="1003"/>
      <c r="G363" s="531"/>
      <c r="H363" s="531"/>
    </row>
    <row r="364" spans="1:8" ht="15.75">
      <c r="A364" s="757"/>
      <c r="B364" s="1369" t="s">
        <v>2613</v>
      </c>
      <c r="C364" s="931"/>
      <c r="D364" s="984" t="s">
        <v>2624</v>
      </c>
      <c r="E364" s="708"/>
      <c r="F364" s="1003"/>
      <c r="G364" s="531"/>
      <c r="H364" s="531"/>
    </row>
    <row r="365" spans="1:8" ht="31.5">
      <c r="A365" s="757"/>
      <c r="B365" s="1425" t="s">
        <v>3433</v>
      </c>
      <c r="C365" s="931"/>
      <c r="D365" s="1072" t="s">
        <v>3507</v>
      </c>
      <c r="E365" s="708"/>
      <c r="F365" s="1003"/>
      <c r="G365" s="531"/>
      <c r="H365" s="531"/>
    </row>
    <row r="366" spans="1:8" ht="48.75" customHeight="1">
      <c r="A366" s="757"/>
      <c r="B366" s="1369" t="s">
        <v>3434</v>
      </c>
      <c r="C366" s="931"/>
      <c r="D366" s="1426" t="s">
        <v>3508</v>
      </c>
      <c r="E366" s="708"/>
      <c r="F366" s="1003"/>
      <c r="G366" s="531"/>
      <c r="H366" s="531"/>
    </row>
    <row r="367" spans="1:8" ht="47.25">
      <c r="A367" s="757"/>
      <c r="B367" s="1369" t="s">
        <v>3435</v>
      </c>
      <c r="C367" s="931"/>
      <c r="D367" s="1072" t="s">
        <v>3509</v>
      </c>
      <c r="E367" s="708"/>
      <c r="F367" s="1003"/>
      <c r="G367" s="531"/>
      <c r="H367" s="531"/>
    </row>
    <row r="368" spans="1:8" ht="31.5">
      <c r="A368" s="757"/>
      <c r="B368" s="1369" t="s">
        <v>3395</v>
      </c>
      <c r="C368" s="931"/>
      <c r="D368" s="1072" t="s">
        <v>2632</v>
      </c>
      <c r="E368" s="708"/>
      <c r="F368" s="1003"/>
      <c r="G368" s="531"/>
      <c r="H368" s="531"/>
    </row>
    <row r="369" spans="1:8" ht="31.5">
      <c r="A369" s="757"/>
      <c r="B369" s="1376" t="s">
        <v>3436</v>
      </c>
      <c r="C369" s="1422"/>
      <c r="D369" s="1074" t="s">
        <v>2634</v>
      </c>
      <c r="E369" s="708"/>
      <c r="F369" s="1003"/>
      <c r="G369" s="531"/>
      <c r="H369" s="531"/>
    </row>
    <row r="370" spans="1:8" ht="15.75">
      <c r="A370" s="757"/>
      <c r="B370" s="811" t="s">
        <v>3437</v>
      </c>
      <c r="C370" s="1013" t="s">
        <v>3557</v>
      </c>
      <c r="D370" s="1394"/>
      <c r="E370" s="708"/>
      <c r="F370" s="1003"/>
      <c r="G370" s="531"/>
      <c r="H370" s="531"/>
    </row>
    <row r="371" spans="1:8" ht="47.25">
      <c r="A371" s="757"/>
      <c r="B371" s="1369" t="s">
        <v>3438</v>
      </c>
      <c r="C371" s="931"/>
      <c r="D371" s="1394"/>
      <c r="E371" s="708"/>
      <c r="F371" s="1003"/>
      <c r="G371" s="531"/>
      <c r="H371" s="531"/>
    </row>
    <row r="372" spans="1:8" ht="15.75">
      <c r="A372" s="757"/>
      <c r="B372" s="1373" t="s">
        <v>3440</v>
      </c>
      <c r="C372" s="931"/>
      <c r="D372" s="984" t="s">
        <v>2637</v>
      </c>
      <c r="E372" s="708"/>
      <c r="F372" s="1003"/>
      <c r="G372" s="531"/>
      <c r="H372" s="531"/>
    </row>
    <row r="373" spans="1:8" ht="15.75">
      <c r="A373" s="757"/>
      <c r="B373" s="1373" t="s">
        <v>3441</v>
      </c>
      <c r="C373" s="931"/>
      <c r="D373" s="984" t="s">
        <v>2639</v>
      </c>
      <c r="E373" s="708"/>
      <c r="F373" s="1003"/>
      <c r="G373" s="531"/>
      <c r="H373" s="531"/>
    </row>
    <row r="374" spans="1:8" ht="47.25">
      <c r="A374" s="757"/>
      <c r="B374" s="1369" t="s">
        <v>3442</v>
      </c>
      <c r="C374" s="931"/>
      <c r="D374" s="1394"/>
      <c r="E374" s="708"/>
      <c r="F374" s="1003"/>
      <c r="G374" s="531"/>
      <c r="H374" s="531"/>
    </row>
    <row r="375" spans="1:8" ht="15.75">
      <c r="A375" s="757"/>
      <c r="B375" s="1373" t="s">
        <v>3443</v>
      </c>
      <c r="C375" s="931"/>
      <c r="D375" s="984" t="s">
        <v>2642</v>
      </c>
      <c r="E375" s="708"/>
      <c r="F375" s="1003"/>
      <c r="G375" s="531"/>
      <c r="H375" s="531"/>
    </row>
    <row r="376" spans="1:8" ht="15.75">
      <c r="A376" s="757"/>
      <c r="B376" s="1378" t="s">
        <v>3444</v>
      </c>
      <c r="C376" s="931"/>
      <c r="D376" s="984" t="s">
        <v>2643</v>
      </c>
      <c r="E376" s="708"/>
      <c r="F376" s="1003"/>
      <c r="G376" s="531"/>
      <c r="H376" s="531"/>
    </row>
    <row r="377" spans="1:8" ht="15.75">
      <c r="A377" s="757"/>
      <c r="B377" s="1369" t="s">
        <v>3445</v>
      </c>
      <c r="C377" s="931"/>
      <c r="D377" s="984" t="s">
        <v>2573</v>
      </c>
      <c r="E377" s="708"/>
      <c r="F377" s="1003"/>
      <c r="G377" s="531"/>
      <c r="H377" s="531"/>
    </row>
    <row r="378" spans="1:8" ht="15.75">
      <c r="A378" s="757"/>
      <c r="B378" s="1369" t="s">
        <v>2848</v>
      </c>
      <c r="C378" s="931"/>
      <c r="D378" s="984" t="s">
        <v>2281</v>
      </c>
      <c r="E378" s="708"/>
      <c r="F378" s="1003"/>
      <c r="G378" s="531"/>
      <c r="H378" s="531"/>
    </row>
    <row r="379" spans="1:8" ht="15.75">
      <c r="A379" s="757"/>
      <c r="B379" s="1369" t="s">
        <v>3406</v>
      </c>
      <c r="C379" s="931"/>
      <c r="D379" s="984" t="s">
        <v>2282</v>
      </c>
      <c r="E379" s="708"/>
      <c r="F379" s="1003"/>
      <c r="G379" s="531"/>
      <c r="H379" s="531"/>
    </row>
    <row r="380" spans="1:8" ht="31.5">
      <c r="A380" s="757"/>
      <c r="B380" s="1369" t="s">
        <v>3407</v>
      </c>
      <c r="C380" s="931"/>
      <c r="D380" s="1073" t="s">
        <v>2648</v>
      </c>
      <c r="E380" s="708"/>
      <c r="F380" s="1003"/>
      <c r="G380" s="531"/>
      <c r="H380" s="531"/>
    </row>
    <row r="381" spans="1:8" ht="15.75">
      <c r="A381" s="757"/>
      <c r="B381" s="1369" t="s">
        <v>3408</v>
      </c>
      <c r="C381" s="931"/>
      <c r="D381" s="984" t="s">
        <v>3504</v>
      </c>
      <c r="E381" s="708"/>
      <c r="F381" s="1003"/>
      <c r="G381" s="531"/>
      <c r="H381" s="531"/>
    </row>
    <row r="382" spans="1:8" ht="15.75">
      <c r="A382" s="757"/>
      <c r="B382" s="795" t="s">
        <v>3446</v>
      </c>
      <c r="C382" s="1013" t="s">
        <v>3558</v>
      </c>
      <c r="D382" s="1394"/>
      <c r="E382" s="708"/>
      <c r="F382" s="1003"/>
      <c r="G382" s="531"/>
      <c r="H382" s="531"/>
    </row>
    <row r="383" spans="1:8" ht="15.75">
      <c r="A383" s="757"/>
      <c r="B383" s="795" t="s">
        <v>3447</v>
      </c>
      <c r="C383" s="931"/>
      <c r="D383" s="1394"/>
      <c r="E383" s="708"/>
      <c r="F383" s="1003"/>
      <c r="G383" s="531"/>
      <c r="H383" s="531"/>
    </row>
    <row r="384" spans="1:8" ht="15.75">
      <c r="A384" s="757"/>
      <c r="B384" s="1373" t="s">
        <v>3448</v>
      </c>
      <c r="C384" s="931"/>
      <c r="D384" s="984" t="s">
        <v>2650</v>
      </c>
      <c r="E384" s="708"/>
      <c r="F384" s="1003"/>
      <c r="G384" s="531"/>
      <c r="H384" s="531"/>
    </row>
    <row r="385" spans="1:8" ht="15.75">
      <c r="A385" s="757"/>
      <c r="B385" s="1373" t="s">
        <v>3449</v>
      </c>
      <c r="C385" s="931"/>
      <c r="D385" s="984" t="s">
        <v>2685</v>
      </c>
      <c r="E385" s="708"/>
      <c r="F385" s="1003"/>
      <c r="G385" s="531"/>
      <c r="H385" s="531"/>
    </row>
    <row r="386" spans="1:8" ht="15.75">
      <c r="A386" s="757"/>
      <c r="B386" s="1471" t="s">
        <v>2418</v>
      </c>
      <c r="C386" s="931"/>
      <c r="D386" s="1391"/>
      <c r="E386" s="708"/>
      <c r="F386" s="1003"/>
      <c r="G386" s="531"/>
      <c r="H386" s="531"/>
    </row>
    <row r="387" spans="1:8" ht="15.75">
      <c r="A387" s="757"/>
      <c r="B387" s="1373" t="s">
        <v>3450</v>
      </c>
      <c r="C387" s="931"/>
      <c r="D387" s="984" t="s">
        <v>2654</v>
      </c>
      <c r="E387" s="708"/>
      <c r="F387" s="1003"/>
      <c r="G387" s="531"/>
      <c r="H387" s="531"/>
    </row>
    <row r="388" spans="1:8" ht="15.75">
      <c r="A388" s="757"/>
      <c r="B388" s="1373" t="s">
        <v>3451</v>
      </c>
      <c r="C388" s="931"/>
      <c r="D388" s="984" t="s">
        <v>2686</v>
      </c>
      <c r="E388" s="708"/>
      <c r="F388" s="1003"/>
      <c r="G388" s="531"/>
      <c r="H388" s="531"/>
    </row>
    <row r="389" spans="1:8" ht="15.75">
      <c r="A389" s="757"/>
      <c r="B389" s="795" t="s">
        <v>3452</v>
      </c>
      <c r="C389" s="931"/>
      <c r="D389" s="1391"/>
      <c r="E389" s="708"/>
      <c r="F389" s="1003"/>
      <c r="G389" s="531"/>
      <c r="H389" s="531"/>
    </row>
    <row r="390" spans="1:8" ht="15.75">
      <c r="A390" s="757"/>
      <c r="B390" s="1373" t="s">
        <v>3453</v>
      </c>
      <c r="C390" s="931"/>
      <c r="D390" s="984" t="s">
        <v>2283</v>
      </c>
      <c r="E390" s="708"/>
      <c r="F390" s="1003"/>
      <c r="G390" s="531"/>
      <c r="H390" s="531"/>
    </row>
    <row r="391" spans="1:8" ht="15.75">
      <c r="A391" s="757"/>
      <c r="B391" s="1373" t="s">
        <v>3454</v>
      </c>
      <c r="C391" s="931"/>
      <c r="D391" s="984" t="s">
        <v>2291</v>
      </c>
      <c r="E391" s="708"/>
      <c r="F391" s="1003"/>
      <c r="G391" s="531"/>
      <c r="H391" s="531"/>
    </row>
    <row r="392" spans="1:8" ht="31.5">
      <c r="A392" s="757"/>
      <c r="B392" s="1369" t="s">
        <v>3419</v>
      </c>
      <c r="C392" s="931"/>
      <c r="D392" s="1394"/>
      <c r="E392" s="708"/>
      <c r="F392" s="1003"/>
      <c r="G392" s="531"/>
      <c r="H392" s="531"/>
    </row>
    <row r="393" spans="1:8" ht="15.75">
      <c r="A393" s="757"/>
      <c r="B393" s="1373" t="s">
        <v>3455</v>
      </c>
      <c r="C393" s="931"/>
      <c r="D393" s="984" t="s">
        <v>2659</v>
      </c>
      <c r="E393" s="708"/>
      <c r="F393" s="1003"/>
      <c r="G393" s="531"/>
      <c r="H393" s="531"/>
    </row>
    <row r="394" spans="1:8" ht="15.75">
      <c r="A394" s="757"/>
      <c r="B394" s="1373" t="s">
        <v>3456</v>
      </c>
      <c r="C394" s="931"/>
      <c r="D394" s="984" t="s">
        <v>2693</v>
      </c>
      <c r="E394" s="708"/>
      <c r="F394" s="1003"/>
      <c r="G394" s="531"/>
      <c r="H394" s="531"/>
    </row>
    <row r="395" spans="1:8" ht="47.25">
      <c r="A395" s="757"/>
      <c r="B395" s="795" t="s">
        <v>3457</v>
      </c>
      <c r="C395" s="1013" t="s">
        <v>3559</v>
      </c>
      <c r="D395" s="1073" t="s">
        <v>2695</v>
      </c>
      <c r="E395" s="708"/>
      <c r="F395" s="1003"/>
      <c r="G395" s="531"/>
      <c r="H395" s="531"/>
    </row>
    <row r="396" spans="1:8" ht="15.75">
      <c r="A396" s="757"/>
      <c r="B396" s="795" t="s">
        <v>3458</v>
      </c>
      <c r="C396" s="1013" t="s">
        <v>3560</v>
      </c>
      <c r="D396" s="1394"/>
      <c r="E396" s="708"/>
      <c r="F396" s="1003"/>
      <c r="G396" s="531"/>
      <c r="H396" s="531"/>
    </row>
    <row r="397" spans="1:8" ht="47.25">
      <c r="A397" s="757"/>
      <c r="B397" s="1369" t="s">
        <v>3459</v>
      </c>
      <c r="C397" s="931"/>
      <c r="D397" s="1394"/>
      <c r="E397" s="708"/>
      <c r="F397" s="1003"/>
      <c r="G397" s="531"/>
      <c r="H397" s="531"/>
    </row>
    <row r="398" spans="1:8" ht="15.75">
      <c r="A398" s="757"/>
      <c r="B398" s="1373" t="s">
        <v>3460</v>
      </c>
      <c r="C398" s="931"/>
      <c r="D398" s="1395" t="s">
        <v>2783</v>
      </c>
      <c r="E398" s="708"/>
      <c r="F398" s="1003"/>
      <c r="G398" s="531"/>
      <c r="H398" s="531"/>
    </row>
    <row r="399" spans="1:8" ht="47.25">
      <c r="A399" s="757"/>
      <c r="B399" s="1428" t="s">
        <v>3461</v>
      </c>
      <c r="C399" s="931"/>
      <c r="D399" s="1426" t="s">
        <v>3510</v>
      </c>
      <c r="E399" s="708"/>
      <c r="F399" s="1003"/>
      <c r="G399" s="531"/>
      <c r="H399" s="531"/>
    </row>
    <row r="400" spans="1:8" ht="47.25">
      <c r="A400" s="757"/>
      <c r="B400" s="1369" t="s">
        <v>3462</v>
      </c>
      <c r="C400" s="931"/>
      <c r="D400" s="1073" t="s">
        <v>2787</v>
      </c>
      <c r="E400" s="708"/>
      <c r="F400" s="1003"/>
      <c r="G400" s="531"/>
      <c r="H400" s="531"/>
    </row>
    <row r="401" spans="1:8" ht="47.25">
      <c r="A401" s="757"/>
      <c r="B401" s="1369" t="s">
        <v>3463</v>
      </c>
      <c r="C401" s="931"/>
      <c r="D401" s="1073" t="s">
        <v>2789</v>
      </c>
      <c r="E401" s="708"/>
      <c r="F401" s="1003"/>
      <c r="G401" s="531"/>
      <c r="H401" s="531"/>
    </row>
    <row r="402" spans="1:8" ht="47.25">
      <c r="A402" s="757"/>
      <c r="B402" s="1369" t="s">
        <v>3464</v>
      </c>
      <c r="C402" s="931"/>
      <c r="D402" s="1394"/>
      <c r="E402" s="708"/>
      <c r="F402" s="1003"/>
      <c r="G402" s="531"/>
      <c r="H402" s="531"/>
    </row>
    <row r="403" spans="1:8" ht="15.75">
      <c r="A403" s="757"/>
      <c r="B403" s="1374" t="s">
        <v>3460</v>
      </c>
      <c r="C403" s="931"/>
      <c r="D403" s="1396" t="s">
        <v>2783</v>
      </c>
      <c r="E403" s="708"/>
      <c r="F403" s="1003"/>
      <c r="G403" s="531"/>
      <c r="H403" s="531"/>
    </row>
    <row r="404" spans="1:8" ht="47.25">
      <c r="A404" s="757"/>
      <c r="B404" s="1429" t="s">
        <v>3461</v>
      </c>
      <c r="C404" s="931"/>
      <c r="D404" s="1426" t="s">
        <v>3510</v>
      </c>
      <c r="E404" s="708"/>
      <c r="F404" s="1003"/>
      <c r="G404" s="531"/>
      <c r="H404" s="531"/>
    </row>
    <row r="405" spans="1:8" ht="47.25">
      <c r="A405" s="757"/>
      <c r="B405" s="1369" t="s">
        <v>3465</v>
      </c>
      <c r="C405" s="931"/>
      <c r="D405" s="1073" t="s">
        <v>3511</v>
      </c>
      <c r="E405" s="708"/>
      <c r="F405" s="1003"/>
      <c r="G405" s="531"/>
      <c r="H405" s="531"/>
    </row>
    <row r="406" spans="1:8" ht="47.25">
      <c r="A406" s="757"/>
      <c r="B406" s="1369" t="s">
        <v>3466</v>
      </c>
      <c r="C406" s="931"/>
      <c r="D406" s="1073" t="s">
        <v>2789</v>
      </c>
      <c r="E406" s="708"/>
      <c r="F406" s="1003"/>
      <c r="G406" s="531"/>
      <c r="H406" s="531"/>
    </row>
    <row r="407" spans="1:8" ht="47.25">
      <c r="A407" s="757"/>
      <c r="B407" s="795" t="s">
        <v>3467</v>
      </c>
      <c r="C407" s="1013" t="s">
        <v>3561</v>
      </c>
      <c r="D407" s="984" t="s">
        <v>3512</v>
      </c>
      <c r="E407" s="708"/>
      <c r="F407" s="1003"/>
      <c r="G407" s="531"/>
      <c r="H407" s="531"/>
    </row>
    <row r="408" spans="1:8" ht="15.75">
      <c r="A408" s="757"/>
      <c r="B408" s="1369" t="s">
        <v>3468</v>
      </c>
      <c r="C408" s="931"/>
      <c r="D408" s="984" t="s">
        <v>2795</v>
      </c>
      <c r="E408" s="708"/>
      <c r="F408" s="1003"/>
      <c r="G408" s="531"/>
      <c r="H408" s="531"/>
    </row>
    <row r="409" spans="1:8" ht="15.75">
      <c r="A409" s="757"/>
      <c r="B409" s="1369" t="s">
        <v>3469</v>
      </c>
      <c r="C409" s="931"/>
      <c r="D409" s="984" t="s">
        <v>2797</v>
      </c>
      <c r="E409" s="708"/>
      <c r="F409" s="1003"/>
      <c r="G409" s="531"/>
      <c r="H409" s="531"/>
    </row>
    <row r="410" spans="1:8" ht="15.75">
      <c r="A410" s="757"/>
      <c r="B410" s="1369" t="s">
        <v>3470</v>
      </c>
      <c r="C410" s="931"/>
      <c r="D410" s="984" t="s">
        <v>2799</v>
      </c>
      <c r="E410" s="708"/>
      <c r="F410" s="1003"/>
      <c r="G410" s="531"/>
      <c r="H410" s="531"/>
    </row>
    <row r="411" spans="1:8" ht="15.75">
      <c r="A411" s="757"/>
      <c r="B411" s="1369" t="s">
        <v>3471</v>
      </c>
      <c r="C411" s="931"/>
      <c r="D411" s="984" t="s">
        <v>2801</v>
      </c>
      <c r="E411" s="708"/>
      <c r="F411" s="1003"/>
      <c r="G411" s="531"/>
      <c r="H411" s="531"/>
    </row>
    <row r="412" spans="1:8" ht="15.75">
      <c r="A412" s="757"/>
      <c r="B412" s="795" t="s">
        <v>3472</v>
      </c>
      <c r="C412" s="1013" t="s">
        <v>3562</v>
      </c>
      <c r="D412" s="1391"/>
      <c r="E412" s="708"/>
      <c r="F412" s="1003"/>
      <c r="G412" s="531"/>
      <c r="H412" s="531"/>
    </row>
    <row r="413" spans="1:8" ht="15.75">
      <c r="A413" s="757"/>
      <c r="B413" s="1369" t="s">
        <v>3473</v>
      </c>
      <c r="C413" s="931"/>
      <c r="D413" s="984" t="s">
        <v>2804</v>
      </c>
      <c r="E413" s="708"/>
      <c r="F413" s="1003"/>
      <c r="G413" s="531"/>
      <c r="H413" s="531"/>
    </row>
    <row r="414" spans="1:8" ht="15.75">
      <c r="A414" s="1448"/>
      <c r="B414" s="1449" t="s">
        <v>3474</v>
      </c>
      <c r="C414" s="1450"/>
      <c r="D414" s="1451" t="s">
        <v>2806</v>
      </c>
      <c r="E414" s="708"/>
      <c r="F414" s="1003"/>
      <c r="G414" s="531"/>
      <c r="H414" s="531"/>
    </row>
    <row r="415" spans="1:8" s="409" customFormat="1" ht="31.5">
      <c r="A415" s="1408">
        <v>414</v>
      </c>
      <c r="B415" s="811" t="s">
        <v>2748</v>
      </c>
      <c r="C415" s="756"/>
      <c r="D415" s="1026"/>
      <c r="E415" s="708"/>
      <c r="F415" s="1144"/>
      <c r="G415" s="1144"/>
      <c r="H415" s="1144"/>
    </row>
    <row r="416" spans="1:8" ht="15.75">
      <c r="A416" s="744"/>
      <c r="B416" s="795" t="s">
        <v>2749</v>
      </c>
      <c r="C416" s="744" t="s">
        <v>2754</v>
      </c>
      <c r="D416" s="759"/>
      <c r="E416" s="708"/>
      <c r="F416" s="784"/>
      <c r="G416" s="784"/>
      <c r="H416" s="784"/>
    </row>
    <row r="417" spans="1:8" ht="15.75">
      <c r="A417" s="1408"/>
      <c r="B417" s="795" t="s">
        <v>2750</v>
      </c>
      <c r="C417" s="744"/>
      <c r="D417" s="1013">
        <v>3</v>
      </c>
      <c r="E417" s="708"/>
      <c r="F417" s="784"/>
      <c r="G417" s="784"/>
      <c r="H417" s="784"/>
    </row>
    <row r="418" spans="1:8" ht="15.75" customHeight="1">
      <c r="A418" s="744"/>
      <c r="B418" s="795" t="s">
        <v>2751</v>
      </c>
      <c r="C418" s="744"/>
      <c r="D418" s="1013">
        <v>2</v>
      </c>
      <c r="E418" s="708"/>
      <c r="F418" s="784"/>
      <c r="G418" s="784"/>
      <c r="H418" s="784"/>
    </row>
    <row r="419" spans="1:8" ht="15.75">
      <c r="A419" s="744"/>
      <c r="B419" s="795" t="s">
        <v>1817</v>
      </c>
      <c r="C419" s="744"/>
      <c r="D419" s="1013">
        <v>3</v>
      </c>
      <c r="E419" s="708"/>
      <c r="F419" s="784"/>
      <c r="G419" s="784"/>
      <c r="H419" s="784"/>
    </row>
    <row r="420" spans="1:8" ht="15.75" customHeight="1">
      <c r="A420" s="744"/>
      <c r="B420" s="795" t="s">
        <v>2124</v>
      </c>
      <c r="C420" s="744"/>
      <c r="D420" s="1013">
        <v>2</v>
      </c>
      <c r="E420" s="708"/>
      <c r="F420" s="784"/>
      <c r="G420" s="784"/>
      <c r="H420" s="784"/>
    </row>
    <row r="421" spans="1:8" ht="15.75">
      <c r="A421" s="1408"/>
      <c r="B421" s="795" t="s">
        <v>2752</v>
      </c>
      <c r="C421" s="744" t="s">
        <v>2755</v>
      </c>
      <c r="D421" s="1024"/>
      <c r="E421" s="708"/>
      <c r="F421" s="1167"/>
      <c r="G421" s="1167"/>
      <c r="H421" s="1167"/>
    </row>
    <row r="422" spans="1:8" ht="35.25" customHeight="1">
      <c r="A422" s="744"/>
      <c r="B422" s="815" t="s">
        <v>2753</v>
      </c>
      <c r="C422" s="744"/>
      <c r="D422" s="1007" t="s">
        <v>2921</v>
      </c>
      <c r="E422" s="708"/>
      <c r="F422" s="1115"/>
      <c r="G422" s="1115"/>
      <c r="H422" s="1115"/>
    </row>
    <row r="423" spans="1:8" ht="15.75">
      <c r="A423" s="744"/>
      <c r="B423" s="795" t="s">
        <v>2297</v>
      </c>
      <c r="C423" s="744"/>
      <c r="D423" s="1013">
        <v>60</v>
      </c>
      <c r="E423" s="708"/>
      <c r="F423" s="784"/>
      <c r="G423" s="784"/>
      <c r="H423" s="784"/>
    </row>
    <row r="424" spans="1:8" ht="15.75">
      <c r="A424" s="744"/>
      <c r="B424" s="1471" t="s">
        <v>2298</v>
      </c>
      <c r="C424" s="744"/>
      <c r="D424" s="1037" t="s">
        <v>2922</v>
      </c>
      <c r="E424" s="708"/>
      <c r="F424" s="1114"/>
      <c r="G424" s="1114"/>
      <c r="H424" s="1114"/>
    </row>
    <row r="425" spans="1:8" ht="34.5" customHeight="1">
      <c r="A425" s="1408">
        <v>414</v>
      </c>
      <c r="B425" s="1471" t="s">
        <v>2299</v>
      </c>
      <c r="C425" s="744"/>
      <c r="D425" s="1024" t="s">
        <v>2300</v>
      </c>
      <c r="E425" s="708"/>
      <c r="F425" s="531"/>
      <c r="G425" s="531"/>
      <c r="H425" s="531"/>
    </row>
    <row r="426" spans="1:8" ht="15.75">
      <c r="A426" s="744"/>
      <c r="B426" s="795"/>
      <c r="C426" s="744"/>
      <c r="D426" s="1024"/>
      <c r="E426" s="708"/>
      <c r="F426" s="1167"/>
      <c r="G426" s="1167"/>
      <c r="H426" s="1167"/>
    </row>
    <row r="427" spans="1:8" ht="31.5">
      <c r="A427" s="744"/>
      <c r="B427" s="795" t="s">
        <v>2923</v>
      </c>
      <c r="C427" s="744"/>
      <c r="D427" s="1037">
        <v>90</v>
      </c>
      <c r="E427" s="708"/>
      <c r="F427" s="784"/>
      <c r="G427" s="784"/>
      <c r="H427" s="784"/>
    </row>
    <row r="428" spans="1:8" ht="33.75" customHeight="1">
      <c r="A428" s="744"/>
      <c r="B428" s="1471" t="s">
        <v>2927</v>
      </c>
      <c r="C428" s="744"/>
      <c r="D428" s="1024" t="s">
        <v>2301</v>
      </c>
      <c r="E428" s="708"/>
      <c r="F428" s="531"/>
      <c r="G428" s="531"/>
      <c r="H428" s="531"/>
    </row>
    <row r="429" spans="1:8" ht="15.75">
      <c r="A429" s="744"/>
      <c r="B429" s="795"/>
      <c r="C429" s="744"/>
      <c r="D429" s="1007"/>
      <c r="E429" s="708"/>
      <c r="F429" s="1115"/>
      <c r="G429" s="1115"/>
      <c r="H429" s="1115"/>
    </row>
    <row r="430" spans="1:8" ht="15.75" customHeight="1">
      <c r="A430" s="744"/>
      <c r="B430" s="795" t="s">
        <v>2924</v>
      </c>
      <c r="C430" s="744" t="s">
        <v>1002</v>
      </c>
      <c r="D430" s="783"/>
      <c r="E430" s="708"/>
      <c r="F430" s="784"/>
      <c r="G430" s="784"/>
      <c r="H430" s="784"/>
    </row>
    <row r="431" spans="1:8" ht="33" customHeight="1">
      <c r="A431" s="744"/>
      <c r="B431" s="1471" t="s">
        <v>2926</v>
      </c>
      <c r="C431" s="744"/>
      <c r="D431" s="1024" t="s">
        <v>2301</v>
      </c>
      <c r="E431" s="708"/>
      <c r="F431" s="531"/>
      <c r="G431" s="531"/>
      <c r="H431" s="531"/>
    </row>
    <row r="432" spans="1:8" ht="15.75">
      <c r="A432" s="744"/>
      <c r="B432" s="795" t="s">
        <v>2925</v>
      </c>
      <c r="C432" s="744"/>
      <c r="D432" s="1013">
        <v>150</v>
      </c>
      <c r="E432" s="708"/>
      <c r="F432" s="1114"/>
      <c r="G432" s="1114"/>
      <c r="H432" s="1114"/>
    </row>
    <row r="433" spans="1:8" ht="33.75" customHeight="1">
      <c r="A433" s="766"/>
      <c r="B433" s="812" t="s">
        <v>1818</v>
      </c>
      <c r="C433" s="766"/>
      <c r="D433" s="1025" t="s">
        <v>2302</v>
      </c>
      <c r="E433" s="708"/>
      <c r="F433" s="531"/>
      <c r="G433" s="531"/>
      <c r="H433" s="531"/>
    </row>
    <row r="434" spans="1:8" s="409" customFormat="1" ht="15.75">
      <c r="A434" s="1408">
        <v>421</v>
      </c>
      <c r="B434" s="811" t="s">
        <v>2012</v>
      </c>
      <c r="C434" s="756"/>
      <c r="D434" s="756"/>
      <c r="E434" s="708"/>
      <c r="F434" s="1144"/>
      <c r="G434" s="1144"/>
      <c r="H434" s="1144"/>
    </row>
    <row r="435" spans="1:8" ht="49.5" customHeight="1">
      <c r="A435" s="766"/>
      <c r="B435" s="812" t="s">
        <v>2303</v>
      </c>
      <c r="C435" s="754" t="s">
        <v>1026</v>
      </c>
      <c r="D435" s="1032">
        <v>5</v>
      </c>
      <c r="E435" s="708"/>
      <c r="F435" s="784"/>
      <c r="G435" s="784"/>
      <c r="H435" s="784"/>
    </row>
    <row r="436" spans="1:8" s="409" customFormat="1" ht="15.75">
      <c r="A436" s="1408">
        <v>424</v>
      </c>
      <c r="B436" s="811" t="s">
        <v>2928</v>
      </c>
      <c r="C436" s="756"/>
      <c r="D436" s="756"/>
      <c r="E436" s="708"/>
      <c r="F436" s="1144"/>
      <c r="G436" s="1144"/>
      <c r="H436" s="1144"/>
    </row>
    <row r="437" spans="1:8" ht="31.5">
      <c r="A437" s="943"/>
      <c r="B437" s="1077" t="s">
        <v>2929</v>
      </c>
      <c r="C437" s="961" t="s">
        <v>1044</v>
      </c>
      <c r="D437" s="1033" t="s">
        <v>2185</v>
      </c>
      <c r="E437" s="708"/>
      <c r="F437" s="1114"/>
      <c r="G437" s="1114"/>
      <c r="H437" s="1114"/>
    </row>
    <row r="438" spans="1:8" s="437" customFormat="1" ht="15.75">
      <c r="A438" s="775" t="s">
        <v>1838</v>
      </c>
      <c r="B438" s="817"/>
      <c r="C438" s="776"/>
      <c r="D438" s="776"/>
      <c r="E438" s="1003"/>
      <c r="F438" s="1153"/>
      <c r="G438" s="1153"/>
      <c r="H438" s="1153"/>
    </row>
    <row r="439" spans="1:8" s="409" customFormat="1" ht="15.75">
      <c r="A439" s="1408">
        <v>500</v>
      </c>
      <c r="B439" s="811" t="s">
        <v>3104</v>
      </c>
      <c r="C439" s="756"/>
      <c r="D439" s="743"/>
      <c r="E439" s="708"/>
      <c r="F439" s="1144"/>
      <c r="G439" s="1144"/>
      <c r="H439" s="1144"/>
    </row>
    <row r="440" spans="1:8" ht="15.75" customHeight="1">
      <c r="A440" s="744"/>
      <c r="B440" s="815" t="s">
        <v>3105</v>
      </c>
      <c r="C440" s="779" t="s">
        <v>2930</v>
      </c>
      <c r="D440" s="1028" t="s">
        <v>3173</v>
      </c>
      <c r="E440" s="708"/>
      <c r="F440" s="531"/>
      <c r="G440" s="531"/>
      <c r="H440" s="531"/>
    </row>
    <row r="441" spans="1:8" s="955" customFormat="1" ht="15.75">
      <c r="A441" s="953"/>
      <c r="B441" s="814" t="s">
        <v>2934</v>
      </c>
      <c r="C441" s="936" t="s">
        <v>3172</v>
      </c>
      <c r="D441" s="997"/>
      <c r="E441" s="954"/>
      <c r="F441" s="949"/>
      <c r="G441" s="949"/>
      <c r="H441" s="949"/>
    </row>
    <row r="442" spans="1:8" s="649" customFormat="1" ht="15.75">
      <c r="A442" s="744"/>
      <c r="B442" s="795" t="s">
        <v>1801</v>
      </c>
      <c r="C442" s="744"/>
      <c r="D442" s="1013">
        <v>10</v>
      </c>
      <c r="E442" s="708"/>
      <c r="F442" s="784"/>
      <c r="G442" s="784"/>
      <c r="H442" s="784"/>
    </row>
    <row r="443" spans="1:8" s="649" customFormat="1" ht="15.75">
      <c r="A443" s="777"/>
      <c r="B443" s="812" t="s">
        <v>2304</v>
      </c>
      <c r="C443" s="777"/>
      <c r="D443" s="1015">
        <v>1</v>
      </c>
      <c r="E443" s="708"/>
      <c r="F443" s="1157"/>
      <c r="G443" s="1157"/>
      <c r="H443" s="1157"/>
    </row>
    <row r="444" spans="1:8" s="649" customFormat="1" ht="15.75">
      <c r="A444" s="1408">
        <v>540</v>
      </c>
      <c r="B444" s="811" t="s">
        <v>2932</v>
      </c>
      <c r="C444" s="756"/>
      <c r="D444" s="743"/>
      <c r="E444" s="708"/>
      <c r="F444" s="1144"/>
      <c r="G444" s="1144"/>
      <c r="H444" s="1144"/>
    </row>
    <row r="445" spans="1:8" s="649" customFormat="1" ht="15.75" customHeight="1">
      <c r="A445" s="744"/>
      <c r="B445" s="815" t="s">
        <v>2933</v>
      </c>
      <c r="C445" s="779" t="s">
        <v>2935</v>
      </c>
      <c r="D445" s="1007" t="s">
        <v>2089</v>
      </c>
      <c r="E445" s="708"/>
      <c r="F445" s="1168"/>
      <c r="G445" s="1168"/>
      <c r="H445" s="1168"/>
    </row>
    <row r="446" spans="1:8" s="955" customFormat="1" ht="15.75">
      <c r="A446" s="953"/>
      <c r="B446" s="814" t="s">
        <v>2934</v>
      </c>
      <c r="C446" s="936" t="s">
        <v>2931</v>
      </c>
      <c r="D446" s="997"/>
      <c r="E446" s="954"/>
      <c r="F446" s="949"/>
      <c r="G446" s="949"/>
      <c r="H446" s="949"/>
    </row>
    <row r="447" spans="1:8" s="649" customFormat="1" ht="15.75">
      <c r="A447" s="744"/>
      <c r="B447" s="795" t="s">
        <v>1801</v>
      </c>
      <c r="C447" s="744"/>
      <c r="D447" s="1013">
        <v>10</v>
      </c>
      <c r="E447" s="708"/>
      <c r="F447" s="784"/>
      <c r="G447" s="784"/>
      <c r="H447" s="784"/>
    </row>
    <row r="448" spans="1:8" s="649" customFormat="1" ht="15.75">
      <c r="A448" s="777"/>
      <c r="B448" s="812" t="s">
        <v>2304</v>
      </c>
      <c r="C448" s="777"/>
      <c r="D448" s="1015">
        <v>1</v>
      </c>
      <c r="E448" s="708"/>
      <c r="F448" s="1157"/>
      <c r="G448" s="1157"/>
      <c r="H448" s="1157"/>
    </row>
    <row r="449" spans="1:8" s="409" customFormat="1" ht="15.75">
      <c r="A449" s="1408">
        <v>590</v>
      </c>
      <c r="B449" s="811" t="s">
        <v>3282</v>
      </c>
      <c r="C449" s="756"/>
      <c r="D449" s="743"/>
      <c r="E449" s="708"/>
      <c r="F449" s="1144"/>
      <c r="G449" s="1144"/>
      <c r="H449" s="1144"/>
    </row>
    <row r="450" spans="1:8" ht="15.75">
      <c r="A450" s="744"/>
      <c r="B450" s="815" t="s">
        <v>2136</v>
      </c>
      <c r="C450" s="779" t="s">
        <v>2936</v>
      </c>
      <c r="D450" s="779"/>
      <c r="E450" s="708"/>
      <c r="F450" s="1169"/>
      <c r="G450" s="1169"/>
      <c r="H450" s="1169"/>
    </row>
    <row r="451" spans="1:8" ht="15.75">
      <c r="A451" s="744"/>
      <c r="B451" s="815" t="s">
        <v>2557</v>
      </c>
      <c r="C451" s="779"/>
      <c r="D451" s="779" t="s">
        <v>2246</v>
      </c>
      <c r="E451" s="708"/>
      <c r="F451" s="1307">
        <v>0.005</v>
      </c>
      <c r="G451" s="1143" t="s">
        <v>3202</v>
      </c>
      <c r="H451" s="1307">
        <v>0.003</v>
      </c>
    </row>
    <row r="452" spans="1:8" ht="15.75">
      <c r="A452" s="744"/>
      <c r="B452" s="815" t="s">
        <v>2558</v>
      </c>
      <c r="C452" s="779"/>
      <c r="D452" s="779" t="s">
        <v>2246</v>
      </c>
      <c r="E452" s="708"/>
      <c r="F452" s="784"/>
      <c r="G452" s="784"/>
      <c r="H452" s="784"/>
    </row>
    <row r="453" spans="1:8" ht="15.75">
      <c r="A453" s="744"/>
      <c r="B453" s="795" t="s">
        <v>2419</v>
      </c>
      <c r="C453" s="744" t="s">
        <v>2937</v>
      </c>
      <c r="D453" s="783"/>
      <c r="E453" s="708"/>
      <c r="F453" s="1157"/>
      <c r="G453" s="1157"/>
      <c r="H453" s="1157"/>
    </row>
    <row r="454" spans="1:8" s="437" customFormat="1" ht="15.75">
      <c r="A454" s="744"/>
      <c r="B454" s="795" t="s">
        <v>1801</v>
      </c>
      <c r="C454" s="744"/>
      <c r="D454" s="1013">
        <v>10</v>
      </c>
      <c r="E454" s="708"/>
      <c r="F454" s="1308">
        <v>10</v>
      </c>
      <c r="G454" s="1308">
        <v>10</v>
      </c>
      <c r="H454" s="1308"/>
    </row>
    <row r="455" spans="1:8" s="649" customFormat="1" ht="15.75">
      <c r="A455" s="777"/>
      <c r="B455" s="812" t="s">
        <v>2938</v>
      </c>
      <c r="C455" s="777"/>
      <c r="D455" s="1015">
        <v>1</v>
      </c>
      <c r="E455" s="708"/>
      <c r="F455" s="1308">
        <v>1</v>
      </c>
      <c r="G455" s="1308">
        <v>1</v>
      </c>
      <c r="H455" s="1308"/>
    </row>
    <row r="456" spans="1:8" s="437" customFormat="1" ht="15.75">
      <c r="A456" s="775" t="s">
        <v>1839</v>
      </c>
      <c r="B456" s="817"/>
      <c r="C456" s="776"/>
      <c r="D456" s="792"/>
      <c r="E456" s="708"/>
      <c r="F456" s="1170"/>
      <c r="G456" s="1170"/>
      <c r="H456" s="1170"/>
    </row>
    <row r="457" spans="1:8" s="409" customFormat="1" ht="15.75">
      <c r="A457" s="1408">
        <v>600</v>
      </c>
      <c r="B457" s="811" t="s">
        <v>1840</v>
      </c>
      <c r="C457" s="756"/>
      <c r="D457" s="743"/>
      <c r="E457" s="708"/>
      <c r="F457" s="1170"/>
      <c r="G457" s="1170"/>
      <c r="H457" s="1170"/>
    </row>
    <row r="458" spans="1:8" s="473" customFormat="1" ht="15.75" customHeight="1">
      <c r="A458" s="793"/>
      <c r="B458" s="1471" t="s">
        <v>2305</v>
      </c>
      <c r="C458" s="761" t="s">
        <v>2939</v>
      </c>
      <c r="D458" s="1643" t="s">
        <v>3299</v>
      </c>
      <c r="E458" s="708"/>
      <c r="F458" s="1168"/>
      <c r="G458" s="1168"/>
      <c r="H458" s="1168"/>
    </row>
    <row r="459" spans="1:8" s="473" customFormat="1" ht="15.75">
      <c r="A459" s="793"/>
      <c r="B459" s="1471" t="s">
        <v>1841</v>
      </c>
      <c r="C459" s="761" t="s">
        <v>2940</v>
      </c>
      <c r="D459" s="1644"/>
      <c r="E459" s="708"/>
      <c r="F459" s="1144"/>
      <c r="G459" s="1144"/>
      <c r="H459" s="1144" t="s">
        <v>3220</v>
      </c>
    </row>
    <row r="460" spans="1:8" s="649" customFormat="1" ht="15.75">
      <c r="A460" s="794"/>
      <c r="B460" s="812" t="s">
        <v>2306</v>
      </c>
      <c r="C460" s="777" t="s">
        <v>2941</v>
      </c>
      <c r="D460" s="1645"/>
      <c r="E460" s="708"/>
      <c r="F460" s="1170"/>
      <c r="G460" s="1170"/>
      <c r="H460" s="1170"/>
    </row>
    <row r="461" spans="1:8" s="409" customFormat="1" ht="15.75">
      <c r="A461" s="1408">
        <v>601</v>
      </c>
      <c r="B461" s="811" t="s">
        <v>2307</v>
      </c>
      <c r="C461" s="756"/>
      <c r="D461" s="743"/>
      <c r="E461" s="708"/>
      <c r="F461" s="1170"/>
      <c r="G461" s="1170"/>
      <c r="H461" s="1170"/>
    </row>
    <row r="462" spans="1:8" s="473" customFormat="1" ht="15.75">
      <c r="A462" s="793"/>
      <c r="B462" s="1471" t="s">
        <v>2308</v>
      </c>
      <c r="C462" s="761" t="s">
        <v>2942</v>
      </c>
      <c r="D462" s="1643" t="s">
        <v>2311</v>
      </c>
      <c r="E462" s="708"/>
      <c r="F462" s="1168"/>
      <c r="G462" s="1168"/>
      <c r="H462" s="1168"/>
    </row>
    <row r="463" spans="1:8" s="473" customFormat="1" ht="15.75">
      <c r="A463" s="793"/>
      <c r="B463" s="1471" t="s">
        <v>2309</v>
      </c>
      <c r="C463" s="761" t="s">
        <v>2943</v>
      </c>
      <c r="D463" s="1644"/>
      <c r="E463" s="708"/>
      <c r="F463" s="1144"/>
      <c r="G463" s="1144"/>
      <c r="H463" s="1144"/>
    </row>
    <row r="464" spans="1:8" s="649" customFormat="1" ht="15.75">
      <c r="A464" s="794"/>
      <c r="B464" s="812" t="s">
        <v>2310</v>
      </c>
      <c r="C464" s="777" t="s">
        <v>2944</v>
      </c>
      <c r="D464" s="1645"/>
      <c r="E464" s="708"/>
      <c r="F464" s="1170"/>
      <c r="G464" s="1170"/>
      <c r="H464" s="1170"/>
    </row>
    <row r="465" spans="1:8" s="1411" customFormat="1" ht="15.75">
      <c r="A465" s="1408">
        <v>603</v>
      </c>
      <c r="B465" s="811" t="s">
        <v>2954</v>
      </c>
      <c r="C465" s="756"/>
      <c r="D465" s="743"/>
      <c r="E465" s="1409"/>
      <c r="F465" s="1410"/>
      <c r="G465" s="1410"/>
      <c r="H465" s="1410"/>
    </row>
    <row r="466" spans="1:8" s="1413" customFormat="1" ht="15.75">
      <c r="A466" s="793"/>
      <c r="B466" s="1471" t="s">
        <v>2315</v>
      </c>
      <c r="C466" s="761" t="s">
        <v>2948</v>
      </c>
      <c r="D466" s="1643" t="s">
        <v>2318</v>
      </c>
      <c r="E466" s="1409"/>
      <c r="F466" s="1412"/>
      <c r="G466" s="1412"/>
      <c r="H466" s="1412"/>
    </row>
    <row r="467" spans="1:8" s="1413" customFormat="1" ht="15.75">
      <c r="A467" s="793"/>
      <c r="B467" s="1471" t="s">
        <v>2316</v>
      </c>
      <c r="C467" s="761" t="s">
        <v>2949</v>
      </c>
      <c r="D467" s="1644"/>
      <c r="E467" s="1409"/>
      <c r="F467" s="1144"/>
      <c r="G467" s="1144"/>
      <c r="H467" s="1144"/>
    </row>
    <row r="468" spans="1:8" s="1414" customFormat="1" ht="15.75">
      <c r="A468" s="794"/>
      <c r="B468" s="812" t="s">
        <v>2962</v>
      </c>
      <c r="C468" s="777" t="s">
        <v>2950</v>
      </c>
      <c r="D468" s="1645"/>
      <c r="E468" s="1409"/>
      <c r="F468" s="1410"/>
      <c r="G468" s="1410"/>
      <c r="H468" s="1410"/>
    </row>
    <row r="469" spans="1:8" s="409" customFormat="1" ht="18" customHeight="1">
      <c r="A469" s="1408">
        <v>610</v>
      </c>
      <c r="B469" s="811" t="s">
        <v>2319</v>
      </c>
      <c r="C469" s="756"/>
      <c r="D469" s="743"/>
      <c r="E469" s="708"/>
      <c r="F469" s="1170"/>
      <c r="G469" s="1170"/>
      <c r="H469" s="1170"/>
    </row>
    <row r="470" spans="1:8" s="473" customFormat="1" ht="15.75" customHeight="1">
      <c r="A470" s="793"/>
      <c r="B470" s="1471" t="s">
        <v>2305</v>
      </c>
      <c r="C470" s="761" t="s">
        <v>2951</v>
      </c>
      <c r="D470" s="1643" t="s">
        <v>3299</v>
      </c>
      <c r="E470" s="708"/>
      <c r="F470" s="1168"/>
      <c r="G470" s="1168"/>
      <c r="H470" s="1168"/>
    </row>
    <row r="471" spans="1:8" s="473" customFormat="1" ht="15.75">
      <c r="A471" s="793"/>
      <c r="B471" s="1471" t="s">
        <v>2320</v>
      </c>
      <c r="C471" s="761" t="s">
        <v>2952</v>
      </c>
      <c r="D471" s="1644"/>
      <c r="E471" s="708"/>
      <c r="F471" s="1144"/>
      <c r="G471" s="1144"/>
      <c r="H471" s="1144" t="s">
        <v>3221</v>
      </c>
    </row>
    <row r="472" spans="1:8" s="649" customFormat="1" ht="15.75">
      <c r="A472" s="794"/>
      <c r="B472" s="812" t="s">
        <v>2306</v>
      </c>
      <c r="C472" s="777" t="s">
        <v>2953</v>
      </c>
      <c r="D472" s="1645"/>
      <c r="E472" s="708"/>
      <c r="F472" s="1170"/>
      <c r="G472" s="1170"/>
      <c r="H472" s="1170"/>
    </row>
    <row r="473" spans="1:8" s="409" customFormat="1" ht="15.75">
      <c r="A473" s="1408">
        <v>611</v>
      </c>
      <c r="B473" s="811" t="s">
        <v>2321</v>
      </c>
      <c r="C473" s="756"/>
      <c r="D473" s="743"/>
      <c r="E473" s="708"/>
      <c r="F473" s="1170"/>
      <c r="G473" s="1170"/>
      <c r="H473" s="1170"/>
    </row>
    <row r="474" spans="1:8" s="473" customFormat="1" ht="15.75" customHeight="1">
      <c r="A474" s="793"/>
      <c r="B474" s="1471" t="s">
        <v>2322</v>
      </c>
      <c r="C474" s="761" t="s">
        <v>2955</v>
      </c>
      <c r="D474" s="1643" t="s">
        <v>2311</v>
      </c>
      <c r="E474" s="708"/>
      <c r="F474" s="1168"/>
      <c r="G474" s="1168"/>
      <c r="H474" s="1168"/>
    </row>
    <row r="475" spans="1:8" s="473" customFormat="1" ht="15.75">
      <c r="A475" s="793"/>
      <c r="B475" s="1471" t="s">
        <v>2323</v>
      </c>
      <c r="C475" s="761" t="s">
        <v>2956</v>
      </c>
      <c r="D475" s="1644"/>
      <c r="E475" s="708"/>
      <c r="F475" s="1144"/>
      <c r="G475" s="1144"/>
      <c r="H475" s="1144"/>
    </row>
    <row r="476" spans="1:8" s="649" customFormat="1" ht="15.75">
      <c r="A476" s="794"/>
      <c r="B476" s="812" t="s">
        <v>2324</v>
      </c>
      <c r="C476" s="777" t="s">
        <v>2957</v>
      </c>
      <c r="D476" s="1645"/>
      <c r="E476" s="708"/>
      <c r="F476" s="1170"/>
      <c r="G476" s="1170"/>
      <c r="H476" s="1170"/>
    </row>
    <row r="477" spans="1:8" s="409" customFormat="1" ht="15.75">
      <c r="A477" s="1408">
        <v>613</v>
      </c>
      <c r="B477" s="811" t="s">
        <v>2327</v>
      </c>
      <c r="C477" s="756"/>
      <c r="D477" s="743"/>
      <c r="E477" s="708"/>
      <c r="F477" s="1170"/>
      <c r="G477" s="1170"/>
      <c r="H477" s="1170"/>
    </row>
    <row r="478" spans="1:8" s="473" customFormat="1" ht="15.75" customHeight="1">
      <c r="A478" s="793"/>
      <c r="B478" s="1471" t="s">
        <v>2328</v>
      </c>
      <c r="C478" s="761" t="s">
        <v>2963</v>
      </c>
      <c r="D478" s="1643" t="s">
        <v>2318</v>
      </c>
      <c r="E478" s="708"/>
      <c r="F478" s="1168"/>
      <c r="G478" s="1168"/>
      <c r="H478" s="1168"/>
    </row>
    <row r="479" spans="1:8" s="473" customFormat="1" ht="15.75">
      <c r="A479" s="793"/>
      <c r="B479" s="1471" t="s">
        <v>2329</v>
      </c>
      <c r="C479" s="761" t="s">
        <v>2964</v>
      </c>
      <c r="D479" s="1644"/>
      <c r="E479" s="708"/>
      <c r="F479" s="1144"/>
      <c r="G479" s="1144"/>
      <c r="H479" s="1144"/>
    </row>
    <row r="480" spans="1:8" s="649" customFormat="1" ht="15.75">
      <c r="A480" s="794"/>
      <c r="B480" s="812" t="s">
        <v>2330</v>
      </c>
      <c r="C480" s="777" t="s">
        <v>2965</v>
      </c>
      <c r="D480" s="1645"/>
      <c r="E480" s="708"/>
      <c r="F480" s="1152"/>
      <c r="G480" s="1152"/>
      <c r="H480" s="1152"/>
    </row>
    <row r="481" spans="1:8" s="409" customFormat="1" ht="15.75">
      <c r="A481" s="1408">
        <v>620</v>
      </c>
      <c r="B481" s="811" t="s">
        <v>2331</v>
      </c>
      <c r="C481" s="756"/>
      <c r="D481" s="743"/>
      <c r="E481" s="708"/>
      <c r="F481" s="949"/>
      <c r="G481" s="949"/>
      <c r="H481" s="949"/>
    </row>
    <row r="482" spans="1:8" ht="15.75">
      <c r="A482" s="744"/>
      <c r="B482" s="795" t="s">
        <v>2332</v>
      </c>
      <c r="C482" s="744" t="s">
        <v>2966</v>
      </c>
      <c r="D482" s="1012"/>
      <c r="E482" s="708"/>
      <c r="F482" s="1171"/>
      <c r="G482" s="1171"/>
      <c r="H482" s="1171"/>
    </row>
    <row r="483" spans="1:8" ht="30.75" customHeight="1">
      <c r="A483" s="744"/>
      <c r="B483" s="795" t="s">
        <v>2334</v>
      </c>
      <c r="C483" s="744"/>
      <c r="D483" s="1031">
        <v>0.5</v>
      </c>
      <c r="E483" s="708"/>
      <c r="F483" s="1144"/>
      <c r="G483" s="1144"/>
      <c r="H483" s="1144"/>
    </row>
    <row r="484" spans="1:8" s="649" customFormat="1" ht="31.5">
      <c r="A484" s="773"/>
      <c r="B484" s="812" t="s">
        <v>2333</v>
      </c>
      <c r="C484" s="777"/>
      <c r="D484" s="1030">
        <v>0.3</v>
      </c>
      <c r="E484" s="708"/>
      <c r="F484" s="1152"/>
      <c r="G484" s="1152"/>
      <c r="H484" s="1152"/>
    </row>
    <row r="485" spans="1:8" s="409" customFormat="1" ht="15.75">
      <c r="A485" s="1408">
        <v>630</v>
      </c>
      <c r="B485" s="811" t="s">
        <v>2335</v>
      </c>
      <c r="C485" s="756"/>
      <c r="D485" s="743"/>
      <c r="E485" s="708"/>
      <c r="F485" s="1114"/>
      <c r="G485" s="1114"/>
      <c r="H485" s="1114"/>
    </row>
    <row r="486" spans="1:8" ht="15.75">
      <c r="A486" s="744"/>
      <c r="B486" s="795" t="s">
        <v>2336</v>
      </c>
      <c r="C486" s="744" t="s">
        <v>2967</v>
      </c>
      <c r="D486" s="1012"/>
      <c r="E486" s="708"/>
      <c r="F486" s="1159"/>
      <c r="G486" s="1159"/>
      <c r="H486" s="1159"/>
    </row>
    <row r="487" spans="1:8" s="423" customFormat="1" ht="46.5" customHeight="1">
      <c r="A487" s="761"/>
      <c r="B487" s="1471" t="s">
        <v>3661</v>
      </c>
      <c r="C487" s="761"/>
      <c r="D487" s="1468" t="s">
        <v>2970</v>
      </c>
      <c r="E487" s="708"/>
      <c r="F487" s="1153"/>
      <c r="G487" s="1153"/>
      <c r="H487" s="1153"/>
    </row>
    <row r="488" spans="1:8" s="650" customFormat="1" ht="49.5" customHeight="1">
      <c r="A488" s="773"/>
      <c r="B488" s="812" t="s">
        <v>3662</v>
      </c>
      <c r="C488" s="777"/>
      <c r="D488" s="1029" t="s">
        <v>2339</v>
      </c>
      <c r="E488" s="708"/>
      <c r="F488" s="1144"/>
      <c r="G488" s="1144"/>
      <c r="H488" s="1144"/>
    </row>
    <row r="489" spans="1:50" s="728" customFormat="1" ht="15.75">
      <c r="A489" s="775" t="s">
        <v>2014</v>
      </c>
      <c r="B489" s="817"/>
      <c r="C489" s="776"/>
      <c r="D489" s="790"/>
      <c r="E489" s="708"/>
      <c r="F489" s="1170"/>
      <c r="G489" s="1170"/>
      <c r="H489" s="1170"/>
      <c r="I489" s="731"/>
      <c r="J489" s="731"/>
      <c r="K489" s="731"/>
      <c r="L489" s="731"/>
      <c r="M489" s="731"/>
      <c r="N489" s="731"/>
      <c r="O489" s="731"/>
      <c r="P489" s="731"/>
      <c r="Q489" s="731"/>
      <c r="R489" s="731"/>
      <c r="S489" s="731"/>
      <c r="T489" s="731"/>
      <c r="U489" s="731"/>
      <c r="V489" s="731"/>
      <c r="W489" s="731"/>
      <c r="X489" s="731"/>
      <c r="Y489" s="731"/>
      <c r="Z489" s="731"/>
      <c r="AA489" s="731"/>
      <c r="AB489" s="731"/>
      <c r="AC489" s="731"/>
      <c r="AD489" s="731"/>
      <c r="AE489" s="731"/>
      <c r="AF489" s="731"/>
      <c r="AG489" s="731"/>
      <c r="AH489" s="731"/>
      <c r="AI489" s="731"/>
      <c r="AJ489" s="731"/>
      <c r="AK489" s="731"/>
      <c r="AL489" s="731"/>
      <c r="AM489" s="731"/>
      <c r="AN489" s="731"/>
      <c r="AO489" s="731"/>
      <c r="AP489" s="731"/>
      <c r="AQ489" s="731"/>
      <c r="AR489" s="731"/>
      <c r="AS489" s="731"/>
      <c r="AT489" s="731"/>
      <c r="AU489" s="731"/>
      <c r="AV489" s="731"/>
      <c r="AW489" s="731"/>
      <c r="AX489" s="731"/>
    </row>
    <row r="490" spans="1:8" s="409" customFormat="1" ht="15.75">
      <c r="A490" s="1408">
        <v>700</v>
      </c>
      <c r="B490" s="811" t="s">
        <v>2422</v>
      </c>
      <c r="C490" s="744"/>
      <c r="D490" s="743"/>
      <c r="E490" s="708"/>
      <c r="F490" s="1170"/>
      <c r="G490" s="1170"/>
      <c r="H490" s="1170"/>
    </row>
    <row r="491" spans="1:8" s="473" customFormat="1" ht="15.75">
      <c r="A491" s="793"/>
      <c r="B491" s="1471" t="s">
        <v>2042</v>
      </c>
      <c r="C491" s="761" t="s">
        <v>2971</v>
      </c>
      <c r="D491" s="1643" t="s">
        <v>2067</v>
      </c>
      <c r="E491" s="708"/>
      <c r="F491" s="1168"/>
      <c r="G491" s="1168"/>
      <c r="H491" s="1168"/>
    </row>
    <row r="492" spans="1:8" s="473" customFormat="1" ht="15.75">
      <c r="A492" s="793"/>
      <c r="B492" s="1471" t="s">
        <v>2423</v>
      </c>
      <c r="C492" s="761" t="s">
        <v>2977</v>
      </c>
      <c r="D492" s="1644"/>
      <c r="E492" s="708"/>
      <c r="F492" s="1144"/>
      <c r="G492" s="1144"/>
      <c r="H492" s="1144"/>
    </row>
    <row r="493" spans="1:8" s="649" customFormat="1" ht="15.75">
      <c r="A493" s="794"/>
      <c r="B493" s="812" t="s">
        <v>2044</v>
      </c>
      <c r="C493" s="777" t="s">
        <v>2978</v>
      </c>
      <c r="D493" s="1645"/>
      <c r="E493" s="708"/>
      <c r="F493" s="1170"/>
      <c r="G493" s="1170"/>
      <c r="H493" s="1170"/>
    </row>
    <row r="494" spans="1:8" s="409" customFormat="1" ht="15.75">
      <c r="A494" s="1408">
        <v>701</v>
      </c>
      <c r="B494" s="811" t="s">
        <v>2424</v>
      </c>
      <c r="C494" s="744"/>
      <c r="D494" s="743"/>
      <c r="E494" s="708"/>
      <c r="F494" s="1170"/>
      <c r="G494" s="1170"/>
      <c r="H494" s="1170"/>
    </row>
    <row r="495" spans="1:8" s="473" customFormat="1" ht="15.75">
      <c r="A495" s="793"/>
      <c r="B495" s="1471" t="s">
        <v>2045</v>
      </c>
      <c r="C495" s="761" t="s">
        <v>2974</v>
      </c>
      <c r="D495" s="1643" t="s">
        <v>2043</v>
      </c>
      <c r="E495" s="708"/>
      <c r="F495" s="1168"/>
      <c r="G495" s="1168"/>
      <c r="H495" s="1168"/>
    </row>
    <row r="496" spans="1:8" s="473" customFormat="1" ht="15.75">
      <c r="A496" s="793"/>
      <c r="B496" s="1471" t="s">
        <v>2425</v>
      </c>
      <c r="C496" s="761" t="s">
        <v>2972</v>
      </c>
      <c r="D496" s="1644"/>
      <c r="E496" s="708"/>
      <c r="F496" s="1144"/>
      <c r="G496" s="1144"/>
      <c r="H496" s="1144"/>
    </row>
    <row r="497" spans="1:8" s="649" customFormat="1" ht="15.75">
      <c r="A497" s="794"/>
      <c r="B497" s="812" t="s">
        <v>2046</v>
      </c>
      <c r="C497" s="777" t="s">
        <v>2979</v>
      </c>
      <c r="D497" s="1645"/>
      <c r="E497" s="708"/>
      <c r="F497" s="1170"/>
      <c r="G497" s="1170"/>
      <c r="H497" s="1170"/>
    </row>
    <row r="498" spans="1:8" s="409" customFormat="1" ht="15.75" customHeight="1">
      <c r="A498" s="1408">
        <v>702</v>
      </c>
      <c r="B498" s="811" t="s">
        <v>2426</v>
      </c>
      <c r="C498" s="744"/>
      <c r="D498" s="743"/>
      <c r="E498" s="708"/>
      <c r="F498" s="1170"/>
      <c r="G498" s="1170"/>
      <c r="H498" s="1170"/>
    </row>
    <row r="499" spans="1:8" s="473" customFormat="1" ht="15.75">
      <c r="A499" s="793"/>
      <c r="B499" s="1471" t="s">
        <v>2047</v>
      </c>
      <c r="C499" s="761" t="s">
        <v>2975</v>
      </c>
      <c r="D499" s="1643" t="s">
        <v>2043</v>
      </c>
      <c r="E499" s="708"/>
      <c r="F499" s="1168"/>
      <c r="G499" s="1168"/>
      <c r="H499" s="1168"/>
    </row>
    <row r="500" spans="1:8" s="473" customFormat="1" ht="15.75">
      <c r="A500" s="793"/>
      <c r="B500" s="1471" t="s">
        <v>2427</v>
      </c>
      <c r="C500" s="761" t="s">
        <v>2980</v>
      </c>
      <c r="D500" s="1644"/>
      <c r="E500" s="708"/>
      <c r="F500" s="1144"/>
      <c r="G500" s="1144"/>
      <c r="H500" s="1144"/>
    </row>
    <row r="501" spans="1:8" s="649" customFormat="1" ht="15.75" customHeight="1">
      <c r="A501" s="794"/>
      <c r="B501" s="812" t="s">
        <v>2048</v>
      </c>
      <c r="C501" s="777" t="s">
        <v>2973</v>
      </c>
      <c r="D501" s="1645"/>
      <c r="E501" s="708"/>
      <c r="F501" s="784"/>
      <c r="G501" s="784"/>
      <c r="H501" s="784"/>
    </row>
    <row r="502" spans="1:8" s="409" customFormat="1" ht="15.75">
      <c r="A502" s="1408">
        <v>703</v>
      </c>
      <c r="B502" s="811" t="s">
        <v>2049</v>
      </c>
      <c r="C502" s="744"/>
      <c r="D502" s="743"/>
      <c r="E502" s="708"/>
      <c r="F502" s="531"/>
      <c r="G502" s="531"/>
      <c r="H502" s="531"/>
    </row>
    <row r="503" spans="1:8" ht="15.75">
      <c r="A503" s="744"/>
      <c r="B503" s="795" t="s">
        <v>2050</v>
      </c>
      <c r="C503" s="762" t="s">
        <v>2976</v>
      </c>
      <c r="D503" s="783"/>
      <c r="E503" s="708"/>
      <c r="F503" s="531"/>
      <c r="G503" s="531"/>
      <c r="H503" s="531"/>
    </row>
    <row r="504" spans="1:8" ht="15.75">
      <c r="A504" s="744"/>
      <c r="B504" s="795" t="s">
        <v>2981</v>
      </c>
      <c r="C504" s="762"/>
      <c r="D504" s="1013" t="s">
        <v>2341</v>
      </c>
      <c r="E504" s="708"/>
      <c r="F504" s="531"/>
      <c r="G504" s="531"/>
      <c r="H504" s="531"/>
    </row>
    <row r="505" spans="1:8" ht="15.75">
      <c r="A505" s="744"/>
      <c r="B505" s="795" t="s">
        <v>2340</v>
      </c>
      <c r="C505" s="762"/>
      <c r="D505" s="1013" t="s">
        <v>2341</v>
      </c>
      <c r="E505" s="708"/>
      <c r="F505" s="1114"/>
      <c r="G505" s="1114"/>
      <c r="H505" s="1114"/>
    </row>
    <row r="506" spans="1:8" ht="15.75">
      <c r="A506" s="744"/>
      <c r="B506" s="795" t="s">
        <v>1815</v>
      </c>
      <c r="C506" s="762"/>
      <c r="D506" s="1013" t="s">
        <v>2341</v>
      </c>
      <c r="E506" s="708"/>
      <c r="F506" s="1115"/>
      <c r="G506" s="1115"/>
      <c r="H506" s="1115"/>
    </row>
    <row r="507" spans="1:8" ht="31.5">
      <c r="A507" s="744"/>
      <c r="B507" s="1471" t="s">
        <v>2982</v>
      </c>
      <c r="C507" s="744"/>
      <c r="D507" s="1024" t="s">
        <v>2921</v>
      </c>
      <c r="E507" s="708"/>
      <c r="F507" s="1114"/>
      <c r="G507" s="1114"/>
      <c r="H507" s="1114"/>
    </row>
    <row r="508" spans="1:8" ht="15.75" customHeight="1">
      <c r="A508" s="1408"/>
      <c r="B508" s="795" t="s">
        <v>2125</v>
      </c>
      <c r="C508" s="767"/>
      <c r="D508" s="1013" t="s">
        <v>3106</v>
      </c>
      <c r="E508" s="708"/>
      <c r="F508" s="531"/>
      <c r="G508" s="531"/>
      <c r="H508" s="531"/>
    </row>
    <row r="509" spans="1:8" ht="15.75">
      <c r="A509" s="1408"/>
      <c r="B509" s="795" t="s">
        <v>1835</v>
      </c>
      <c r="C509" s="744"/>
      <c r="D509" s="1013" t="s">
        <v>2341</v>
      </c>
      <c r="E509" s="708"/>
      <c r="F509" s="784"/>
      <c r="G509" s="784"/>
      <c r="H509" s="784"/>
    </row>
    <row r="510" spans="1:8" ht="15.75">
      <c r="A510" s="744"/>
      <c r="B510" s="795" t="s">
        <v>2428</v>
      </c>
      <c r="C510" s="744"/>
      <c r="D510" s="1013">
        <v>30</v>
      </c>
      <c r="E510" s="708"/>
      <c r="F510" s="1114"/>
      <c r="G510" s="1114"/>
      <c r="H510" s="1114"/>
    </row>
    <row r="511" spans="1:8" ht="15.75">
      <c r="A511" s="744"/>
      <c r="B511" s="795" t="s">
        <v>2051</v>
      </c>
      <c r="C511" s="744"/>
      <c r="D511" s="1013">
        <v>30</v>
      </c>
      <c r="E511" s="708"/>
      <c r="F511" s="1115"/>
      <c r="G511" s="1115"/>
      <c r="H511" s="1115"/>
    </row>
    <row r="512" spans="1:8" ht="15.75">
      <c r="A512" s="744"/>
      <c r="B512" s="795" t="s">
        <v>2430</v>
      </c>
      <c r="C512" s="744"/>
      <c r="D512" s="1013" t="s">
        <v>2214</v>
      </c>
      <c r="E512" s="708"/>
      <c r="F512" s="1142"/>
      <c r="G512" s="1142"/>
      <c r="H512" s="1142"/>
    </row>
    <row r="513" spans="1:8" s="423" customFormat="1" ht="15.75">
      <c r="A513" s="744"/>
      <c r="B513" s="795"/>
      <c r="C513" s="762"/>
      <c r="D513" s="1007" t="s">
        <v>2983</v>
      </c>
      <c r="E513" s="708"/>
      <c r="F513" s="1144"/>
      <c r="G513" s="1144"/>
      <c r="H513" s="1144"/>
    </row>
    <row r="514" spans="1:8" s="437" customFormat="1" ht="48.75" customHeight="1">
      <c r="A514" s="754"/>
      <c r="B514" s="816" t="s">
        <v>2429</v>
      </c>
      <c r="C514" s="754"/>
      <c r="D514" s="1474" t="s">
        <v>2474</v>
      </c>
      <c r="E514" s="708"/>
      <c r="F514" s="1170"/>
      <c r="G514" s="1170"/>
      <c r="H514" s="1170"/>
    </row>
    <row r="515" spans="1:8" s="409" customFormat="1" ht="15.75">
      <c r="A515" s="1408">
        <v>710</v>
      </c>
      <c r="B515" s="811" t="s">
        <v>2431</v>
      </c>
      <c r="C515" s="744"/>
      <c r="D515" s="756"/>
      <c r="E515" s="708"/>
      <c r="F515" s="1170"/>
      <c r="G515" s="1170"/>
      <c r="H515" s="1170"/>
    </row>
    <row r="516" spans="1:8" s="473" customFormat="1" ht="15.75">
      <c r="A516" s="793"/>
      <c r="B516" s="1471" t="s">
        <v>2052</v>
      </c>
      <c r="C516" s="761" t="s">
        <v>2984</v>
      </c>
      <c r="D516" s="1643" t="s">
        <v>2697</v>
      </c>
      <c r="E516" s="708"/>
      <c r="F516" s="1168"/>
      <c r="G516" s="1168"/>
      <c r="H516" s="1168"/>
    </row>
    <row r="517" spans="1:8" s="473" customFormat="1" ht="15.75">
      <c r="A517" s="793"/>
      <c r="B517" s="1471" t="s">
        <v>2432</v>
      </c>
      <c r="C517" s="761" t="s">
        <v>2987</v>
      </c>
      <c r="D517" s="1644"/>
      <c r="E517" s="708"/>
      <c r="F517" s="1144"/>
      <c r="G517" s="1144"/>
      <c r="H517" s="1144"/>
    </row>
    <row r="518" spans="1:8" s="649" customFormat="1" ht="15.75">
      <c r="A518" s="794"/>
      <c r="B518" s="812" t="s">
        <v>2053</v>
      </c>
      <c r="C518" s="777" t="s">
        <v>2988</v>
      </c>
      <c r="D518" s="1645"/>
      <c r="E518" s="708"/>
      <c r="F518" s="1170"/>
      <c r="G518" s="1170"/>
      <c r="H518" s="1170"/>
    </row>
    <row r="519" spans="1:8" s="409" customFormat="1" ht="15.75">
      <c r="A519" s="1408">
        <v>711</v>
      </c>
      <c r="B519" s="811" t="s">
        <v>2433</v>
      </c>
      <c r="C519" s="744"/>
      <c r="D519" s="743"/>
      <c r="E519" s="708"/>
      <c r="F519" s="1170"/>
      <c r="G519" s="1170"/>
      <c r="H519" s="1170"/>
    </row>
    <row r="520" spans="1:8" s="473" customFormat="1" ht="15.75" customHeight="1">
      <c r="A520" s="793"/>
      <c r="B520" s="1471" t="s">
        <v>2054</v>
      </c>
      <c r="C520" s="761" t="s">
        <v>2985</v>
      </c>
      <c r="D520" s="1643" t="s">
        <v>2697</v>
      </c>
      <c r="E520" s="708"/>
      <c r="F520" s="1168"/>
      <c r="G520" s="1168"/>
      <c r="H520" s="1168"/>
    </row>
    <row r="521" spans="1:8" s="473" customFormat="1" ht="15.75">
      <c r="A521" s="793"/>
      <c r="B521" s="1471" t="s">
        <v>2055</v>
      </c>
      <c r="C521" s="761" t="s">
        <v>2989</v>
      </c>
      <c r="D521" s="1644"/>
      <c r="E521" s="708"/>
      <c r="F521" s="1144"/>
      <c r="G521" s="1144"/>
      <c r="H521" s="1144"/>
    </row>
    <row r="522" spans="1:8" s="649" customFormat="1" ht="15.75">
      <c r="A522" s="794"/>
      <c r="B522" s="812" t="s">
        <v>2056</v>
      </c>
      <c r="C522" s="777" t="s">
        <v>2990</v>
      </c>
      <c r="D522" s="1645"/>
      <c r="E522" s="708"/>
      <c r="F522" s="1170"/>
      <c r="G522" s="1170"/>
      <c r="H522" s="1170"/>
    </row>
    <row r="523" spans="1:8" s="409" customFormat="1" ht="15.75">
      <c r="A523" s="1408">
        <v>712</v>
      </c>
      <c r="B523" s="811" t="s">
        <v>2057</v>
      </c>
      <c r="C523" s="744"/>
      <c r="D523" s="743"/>
      <c r="E523" s="708"/>
      <c r="F523" s="1170"/>
      <c r="G523" s="1170"/>
      <c r="H523" s="1170"/>
    </row>
    <row r="524" spans="1:8" s="473" customFormat="1" ht="15.75" customHeight="1">
      <c r="A524" s="793"/>
      <c r="B524" s="1471" t="s">
        <v>2058</v>
      </c>
      <c r="C524" s="761" t="s">
        <v>2986</v>
      </c>
      <c r="D524" s="1643" t="s">
        <v>2697</v>
      </c>
      <c r="E524" s="708"/>
      <c r="F524" s="1168"/>
      <c r="G524" s="1168"/>
      <c r="H524" s="1168"/>
    </row>
    <row r="525" spans="1:8" s="473" customFormat="1" ht="15.75">
      <c r="A525" s="793"/>
      <c r="B525" s="1471" t="s">
        <v>2059</v>
      </c>
      <c r="C525" s="761" t="s">
        <v>2991</v>
      </c>
      <c r="D525" s="1644"/>
      <c r="E525" s="708"/>
      <c r="F525" s="1144"/>
      <c r="G525" s="1144"/>
      <c r="H525" s="1144"/>
    </row>
    <row r="526" spans="1:8" s="649" customFormat="1" ht="15.75">
      <c r="A526" s="794"/>
      <c r="B526" s="812" t="s">
        <v>2060</v>
      </c>
      <c r="C526" s="777" t="s">
        <v>2992</v>
      </c>
      <c r="D526" s="1645"/>
      <c r="E526" s="708"/>
      <c r="F526" s="531"/>
      <c r="G526" s="531"/>
      <c r="H526" s="531"/>
    </row>
    <row r="527" spans="1:8" s="409" customFormat="1" ht="15.75">
      <c r="A527" s="1408">
        <v>720</v>
      </c>
      <c r="B527" s="811" t="s">
        <v>2061</v>
      </c>
      <c r="C527" s="744"/>
      <c r="D527" s="743"/>
      <c r="E527" s="708"/>
      <c r="F527" s="1173"/>
      <c r="G527" s="1173"/>
      <c r="H527" s="1173"/>
    </row>
    <row r="528" spans="1:8" ht="31.5" customHeight="1">
      <c r="A528" s="744"/>
      <c r="B528" s="815" t="s">
        <v>2062</v>
      </c>
      <c r="C528" s="779" t="s">
        <v>2993</v>
      </c>
      <c r="D528" s="1007" t="s">
        <v>2994</v>
      </c>
      <c r="E528" s="708"/>
      <c r="F528" s="1153"/>
      <c r="G528" s="1153"/>
      <c r="H528" s="1153"/>
    </row>
    <row r="529" spans="1:8" s="648" customFormat="1" ht="15.75" customHeight="1">
      <c r="A529" s="773"/>
      <c r="B529" s="812" t="s">
        <v>2063</v>
      </c>
      <c r="C529" s="777"/>
      <c r="D529" s="1015" t="s">
        <v>2342</v>
      </c>
      <c r="E529" s="708"/>
      <c r="F529" s="1144"/>
      <c r="G529" s="1144"/>
      <c r="H529" s="1144"/>
    </row>
    <row r="530" spans="1:8" s="437" customFormat="1" ht="15.75">
      <c r="A530" s="775" t="s">
        <v>2015</v>
      </c>
      <c r="B530" s="817"/>
      <c r="C530" s="776"/>
      <c r="D530" s="790"/>
      <c r="E530" s="708"/>
      <c r="F530" s="784"/>
      <c r="G530" s="784"/>
      <c r="H530" s="784"/>
    </row>
    <row r="531" spans="1:8" s="409" customFormat="1" ht="31.5">
      <c r="A531" s="1408">
        <v>810</v>
      </c>
      <c r="B531" s="811" t="s">
        <v>2016</v>
      </c>
      <c r="C531" s="744"/>
      <c r="D531" s="743"/>
      <c r="E531" s="708"/>
      <c r="F531" s="784"/>
      <c r="G531" s="784"/>
      <c r="H531" s="784"/>
    </row>
    <row r="532" spans="1:8" s="437" customFormat="1" ht="31.5">
      <c r="A532" s="763"/>
      <c r="B532" s="795" t="s">
        <v>2343</v>
      </c>
      <c r="C532" s="744" t="s">
        <v>2995</v>
      </c>
      <c r="D532" s="1013">
        <v>0</v>
      </c>
      <c r="E532" s="708"/>
      <c r="F532" s="784"/>
      <c r="G532" s="784"/>
      <c r="H532" s="784"/>
    </row>
    <row r="533" spans="1:8" s="437" customFormat="1" ht="15.75">
      <c r="A533" s="1408"/>
      <c r="B533" s="795" t="s">
        <v>2344</v>
      </c>
      <c r="C533" s="744" t="s">
        <v>2996</v>
      </c>
      <c r="D533" s="1013"/>
      <c r="E533" s="708"/>
      <c r="F533" s="784"/>
      <c r="G533" s="784"/>
      <c r="H533" s="784"/>
    </row>
    <row r="534" spans="1:8" s="437" customFormat="1" ht="15.75" customHeight="1">
      <c r="A534" s="1408">
        <v>810</v>
      </c>
      <c r="B534" s="795" t="s">
        <v>2345</v>
      </c>
      <c r="C534" s="744"/>
      <c r="D534" s="1013">
        <v>0</v>
      </c>
      <c r="E534" s="708"/>
      <c r="F534" s="1152"/>
      <c r="G534" s="1152"/>
      <c r="H534" s="1152"/>
    </row>
    <row r="535" spans="1:8" s="437" customFormat="1" ht="15.75">
      <c r="A535" s="763"/>
      <c r="B535" s="795" t="s">
        <v>3001</v>
      </c>
      <c r="C535" s="744"/>
      <c r="D535" s="1013">
        <v>0</v>
      </c>
      <c r="E535" s="708"/>
      <c r="F535" s="1142"/>
      <c r="G535" s="1142"/>
      <c r="H535" s="1142"/>
    </row>
    <row r="536" spans="1:8" s="437" customFormat="1" ht="15.75">
      <c r="A536" s="763"/>
      <c r="B536" s="795" t="s">
        <v>3002</v>
      </c>
      <c r="C536" s="744"/>
      <c r="D536" s="1012"/>
      <c r="E536" s="708"/>
      <c r="F536" s="1142"/>
      <c r="G536" s="1142"/>
      <c r="H536" s="1142"/>
    </row>
    <row r="537" spans="1:8" s="437" customFormat="1" ht="15.75">
      <c r="A537" s="763"/>
      <c r="B537" s="795" t="s">
        <v>2346</v>
      </c>
      <c r="C537" s="744"/>
      <c r="D537" s="1012" t="s">
        <v>1989</v>
      </c>
      <c r="E537" s="708"/>
      <c r="F537" s="1142"/>
      <c r="G537" s="1142"/>
      <c r="H537" s="1142"/>
    </row>
    <row r="538" spans="1:8" s="437" customFormat="1" ht="15.75">
      <c r="A538" s="763"/>
      <c r="B538" s="795" t="s">
        <v>2347</v>
      </c>
      <c r="C538" s="744"/>
      <c r="D538" s="1012" t="s">
        <v>1990</v>
      </c>
      <c r="E538" s="708"/>
      <c r="F538" s="1142"/>
      <c r="G538" s="1142"/>
      <c r="H538" s="1142"/>
    </row>
    <row r="539" spans="1:8" s="437" customFormat="1" ht="15.75">
      <c r="A539" s="763"/>
      <c r="B539" s="795" t="s">
        <v>2348</v>
      </c>
      <c r="C539" s="744"/>
      <c r="D539" s="1012" t="s">
        <v>1990</v>
      </c>
      <c r="E539" s="708"/>
      <c r="F539" s="784"/>
      <c r="G539" s="784"/>
      <c r="H539" s="784"/>
    </row>
    <row r="540" spans="1:8" s="437" customFormat="1" ht="15.75">
      <c r="A540" s="763"/>
      <c r="B540" s="795" t="s">
        <v>2349</v>
      </c>
      <c r="C540" s="744"/>
      <c r="D540" s="1012" t="s">
        <v>1991</v>
      </c>
      <c r="E540" s="708"/>
      <c r="F540" s="784"/>
      <c r="G540" s="784"/>
      <c r="H540" s="784"/>
    </row>
    <row r="541" spans="1:8" s="437" customFormat="1" ht="31.5">
      <c r="A541" s="763"/>
      <c r="B541" s="795" t="s">
        <v>3283</v>
      </c>
      <c r="C541" s="761" t="s">
        <v>2997</v>
      </c>
      <c r="D541" s="1037">
        <v>140</v>
      </c>
      <c r="E541" s="708"/>
      <c r="F541" s="1142"/>
      <c r="G541" s="1142"/>
      <c r="H541" s="1142"/>
    </row>
    <row r="542" spans="1:8" s="437" customFormat="1" ht="15.75">
      <c r="A542" s="763"/>
      <c r="B542" s="795" t="s">
        <v>2350</v>
      </c>
      <c r="C542" s="744" t="s">
        <v>2998</v>
      </c>
      <c r="D542" s="783"/>
      <c r="E542" s="708"/>
      <c r="F542" s="784"/>
      <c r="G542" s="784"/>
      <c r="H542" s="784"/>
    </row>
    <row r="543" spans="1:8" s="437" customFormat="1" ht="15.75">
      <c r="A543" s="763"/>
      <c r="B543" s="795" t="s">
        <v>2351</v>
      </c>
      <c r="C543" s="744"/>
      <c r="D543" s="1012" t="s">
        <v>3003</v>
      </c>
      <c r="E543" s="708"/>
      <c r="F543" s="784"/>
      <c r="G543" s="784"/>
      <c r="H543" s="784"/>
    </row>
    <row r="544" spans="1:8" s="437" customFormat="1" ht="15.75">
      <c r="A544" s="763"/>
      <c r="B544" s="795" t="s">
        <v>2353</v>
      </c>
      <c r="C544" s="744"/>
      <c r="D544" s="1013">
        <v>0</v>
      </c>
      <c r="E544" s="708"/>
      <c r="F544" s="784"/>
      <c r="G544" s="784"/>
      <c r="H544" s="784"/>
    </row>
    <row r="545" spans="1:8" s="437" customFormat="1" ht="15.75">
      <c r="A545" s="763"/>
      <c r="B545" s="795" t="s">
        <v>2352</v>
      </c>
      <c r="C545" s="744"/>
      <c r="D545" s="1013">
        <v>15</v>
      </c>
      <c r="E545" s="708"/>
      <c r="F545" s="784"/>
      <c r="G545" s="784"/>
      <c r="H545" s="784"/>
    </row>
    <row r="546" spans="1:8" s="437" customFormat="1" ht="15.75">
      <c r="A546" s="763"/>
      <c r="B546" s="795" t="s">
        <v>2354</v>
      </c>
      <c r="C546" s="744"/>
      <c r="D546" s="1013">
        <v>0</v>
      </c>
      <c r="E546" s="708"/>
      <c r="F546" s="784"/>
      <c r="G546" s="784"/>
      <c r="H546" s="784"/>
    </row>
    <row r="547" spans="1:8" s="437" customFormat="1" ht="15.75">
      <c r="A547" s="763"/>
      <c r="B547" s="795" t="s">
        <v>2355</v>
      </c>
      <c r="C547" s="744"/>
      <c r="D547" s="1013">
        <v>1</v>
      </c>
      <c r="E547" s="708"/>
      <c r="F547" s="784"/>
      <c r="G547" s="784"/>
      <c r="H547" s="784"/>
    </row>
    <row r="548" spans="1:8" s="437" customFormat="1" ht="15.75">
      <c r="A548" s="763"/>
      <c r="B548" s="795" t="s">
        <v>3004</v>
      </c>
      <c r="C548" s="744"/>
      <c r="D548" s="1013">
        <v>1</v>
      </c>
      <c r="E548" s="708"/>
      <c r="F548" s="784"/>
      <c r="G548" s="784"/>
      <c r="H548" s="784"/>
    </row>
    <row r="549" spans="1:8" s="437" customFormat="1" ht="15.75">
      <c r="A549" s="763"/>
      <c r="B549" s="795" t="s">
        <v>2435</v>
      </c>
      <c r="C549" s="744"/>
      <c r="D549" s="1013">
        <v>1.5</v>
      </c>
      <c r="E549" s="708"/>
      <c r="F549" s="1142"/>
      <c r="G549" s="1142"/>
      <c r="H549" s="1142"/>
    </row>
    <row r="550" spans="1:8" s="437" customFormat="1" ht="15.75">
      <c r="A550" s="763"/>
      <c r="B550" s="795" t="s">
        <v>2436</v>
      </c>
      <c r="C550" s="744"/>
      <c r="D550" s="1013">
        <v>0</v>
      </c>
      <c r="E550" s="708"/>
      <c r="F550" s="1142"/>
      <c r="G550" s="1142"/>
      <c r="H550" s="1142"/>
    </row>
    <row r="551" spans="1:8" s="437" customFormat="1" ht="15.75">
      <c r="A551" s="1408"/>
      <c r="B551" s="795" t="s">
        <v>2437</v>
      </c>
      <c r="C551" s="744"/>
      <c r="D551" s="1012" t="s">
        <v>1828</v>
      </c>
      <c r="E551" s="708"/>
      <c r="F551" s="1142"/>
      <c r="G551" s="1142"/>
      <c r="H551" s="1142"/>
    </row>
    <row r="552" spans="1:8" s="437" customFormat="1" ht="15.75">
      <c r="A552" s="1408"/>
      <c r="B552" s="795" t="s">
        <v>3005</v>
      </c>
      <c r="C552" s="744"/>
      <c r="D552" s="1012" t="s">
        <v>1829</v>
      </c>
      <c r="E552" s="708"/>
      <c r="F552" s="1142"/>
      <c r="G552" s="1142"/>
      <c r="H552" s="1142"/>
    </row>
    <row r="553" spans="1:8" s="437" customFormat="1" ht="15.75">
      <c r="A553" s="763"/>
      <c r="B553" s="795" t="s">
        <v>3006</v>
      </c>
      <c r="C553" s="744"/>
      <c r="D553" s="1012" t="s">
        <v>1830</v>
      </c>
      <c r="E553" s="708"/>
      <c r="F553" s="784"/>
      <c r="G553" s="784"/>
      <c r="H553" s="784"/>
    </row>
    <row r="554" spans="1:8" s="437" customFormat="1" ht="15.75">
      <c r="A554" s="763"/>
      <c r="B554" s="795" t="s">
        <v>3007</v>
      </c>
      <c r="C554" s="744"/>
      <c r="D554" s="1012" t="s">
        <v>1831</v>
      </c>
      <c r="E554" s="708"/>
      <c r="F554" s="999"/>
      <c r="G554" s="999"/>
      <c r="H554" s="999"/>
    </row>
    <row r="555" spans="1:8" s="437" customFormat="1" ht="15.75">
      <c r="A555" s="763"/>
      <c r="B555" s="795" t="s">
        <v>3008</v>
      </c>
      <c r="C555" s="744" t="s">
        <v>2999</v>
      </c>
      <c r="D555" s="1013">
        <v>18</v>
      </c>
      <c r="E555" s="708"/>
      <c r="F555" s="1144"/>
      <c r="G555" s="1144"/>
      <c r="H555" s="1144"/>
    </row>
    <row r="556" spans="1:8" s="437" customFormat="1" ht="31.5">
      <c r="A556" s="764"/>
      <c r="B556" s="816" t="s">
        <v>3009</v>
      </c>
      <c r="C556" s="754" t="s">
        <v>3000</v>
      </c>
      <c r="D556" s="1032">
        <v>10</v>
      </c>
      <c r="E556" s="708"/>
      <c r="F556" s="784"/>
      <c r="G556" s="784"/>
      <c r="H556" s="784"/>
    </row>
    <row r="557" spans="1:8" s="409" customFormat="1" ht="31.5">
      <c r="A557" s="1408">
        <v>811</v>
      </c>
      <c r="B557" s="811" t="s">
        <v>3010</v>
      </c>
      <c r="C557" s="744"/>
      <c r="D557" s="743"/>
      <c r="E557" s="708"/>
      <c r="F557" s="784"/>
      <c r="G557" s="784"/>
      <c r="H557" s="784"/>
    </row>
    <row r="558" spans="1:8" s="437" customFormat="1" ht="31.5">
      <c r="A558" s="763"/>
      <c r="B558" s="795" t="s">
        <v>2017</v>
      </c>
      <c r="C558" s="744" t="s">
        <v>3011</v>
      </c>
      <c r="D558" s="1013">
        <v>0</v>
      </c>
      <c r="E558" s="708"/>
      <c r="F558" s="784"/>
      <c r="G558" s="784"/>
      <c r="H558" s="784"/>
    </row>
    <row r="559" spans="1:8" s="437" customFormat="1" ht="15.75">
      <c r="A559" s="1408"/>
      <c r="B559" s="795" t="s">
        <v>1816</v>
      </c>
      <c r="C559" s="744" t="s">
        <v>3012</v>
      </c>
      <c r="D559" s="1013"/>
      <c r="E559" s="708"/>
      <c r="F559" s="784"/>
      <c r="G559" s="784"/>
      <c r="H559" s="784"/>
    </row>
    <row r="560" spans="1:8" s="437" customFormat="1" ht="15.75" customHeight="1">
      <c r="A560" s="763"/>
      <c r="B560" s="795" t="s">
        <v>2440</v>
      </c>
      <c r="C560" s="744"/>
      <c r="D560" s="1013">
        <v>0</v>
      </c>
      <c r="E560" s="708"/>
      <c r="F560" s="1152"/>
      <c r="G560" s="1152"/>
      <c r="H560" s="1152"/>
    </row>
    <row r="561" spans="1:8" s="437" customFormat="1" ht="31.5">
      <c r="A561" s="763"/>
      <c r="B561" s="795" t="s">
        <v>2441</v>
      </c>
      <c r="C561" s="744"/>
      <c r="D561" s="1013">
        <v>0</v>
      </c>
      <c r="E561" s="708"/>
      <c r="F561" s="1142"/>
      <c r="G561" s="1142"/>
      <c r="H561" s="1142"/>
    </row>
    <row r="562" spans="1:8" s="437" customFormat="1" ht="15.75">
      <c r="A562" s="763"/>
      <c r="B562" s="795" t="s">
        <v>2442</v>
      </c>
      <c r="C562" s="744"/>
      <c r="D562" s="1012"/>
      <c r="E562" s="708"/>
      <c r="F562" s="1142"/>
      <c r="G562" s="1142"/>
      <c r="H562" s="1142"/>
    </row>
    <row r="563" spans="1:8" s="437" customFormat="1" ht="15.75">
      <c r="A563" s="763"/>
      <c r="B563" s="795" t="s">
        <v>2346</v>
      </c>
      <c r="C563" s="744"/>
      <c r="D563" s="1012" t="s">
        <v>1989</v>
      </c>
      <c r="E563" s="708"/>
      <c r="F563" s="1142"/>
      <c r="G563" s="1142"/>
      <c r="H563" s="1142"/>
    </row>
    <row r="564" spans="1:8" s="437" customFormat="1" ht="15.75">
      <c r="A564" s="763"/>
      <c r="B564" s="795" t="s">
        <v>2347</v>
      </c>
      <c r="C564" s="744"/>
      <c r="D564" s="1012" t="s">
        <v>1990</v>
      </c>
      <c r="E564" s="708"/>
      <c r="F564" s="1142"/>
      <c r="G564" s="1142"/>
      <c r="H564" s="1142"/>
    </row>
    <row r="565" spans="1:8" s="437" customFormat="1" ht="15.75">
      <c r="A565" s="763"/>
      <c r="B565" s="795" t="s">
        <v>2348</v>
      </c>
      <c r="C565" s="744"/>
      <c r="D565" s="1012" t="s">
        <v>1990</v>
      </c>
      <c r="E565" s="708"/>
      <c r="F565" s="784"/>
      <c r="G565" s="784"/>
      <c r="H565" s="784"/>
    </row>
    <row r="566" spans="1:8" s="437" customFormat="1" ht="15.75">
      <c r="A566" s="763"/>
      <c r="B566" s="795" t="s">
        <v>2349</v>
      </c>
      <c r="C566" s="744"/>
      <c r="D566" s="1012" t="s">
        <v>1991</v>
      </c>
      <c r="E566" s="708"/>
      <c r="F566" s="784"/>
      <c r="G566" s="784"/>
      <c r="H566" s="784"/>
    </row>
    <row r="567" spans="1:8" s="437" customFormat="1" ht="30.75" customHeight="1">
      <c r="A567" s="763"/>
      <c r="B567" s="795" t="s">
        <v>2366</v>
      </c>
      <c r="C567" s="761" t="s">
        <v>3013</v>
      </c>
      <c r="D567" s="1037">
        <v>140</v>
      </c>
      <c r="E567" s="708"/>
      <c r="F567" s="1142"/>
      <c r="G567" s="1142"/>
      <c r="H567" s="1142"/>
    </row>
    <row r="568" spans="1:8" s="437" customFormat="1" ht="15.75">
      <c r="A568" s="763"/>
      <c r="B568" s="795" t="s">
        <v>2443</v>
      </c>
      <c r="C568" s="744" t="s">
        <v>3014</v>
      </c>
      <c r="D568" s="783"/>
      <c r="E568" s="708"/>
      <c r="F568" s="784"/>
      <c r="G568" s="784"/>
      <c r="H568" s="784"/>
    </row>
    <row r="569" spans="1:8" s="437" customFormat="1" ht="15.75">
      <c r="A569" s="763"/>
      <c r="B569" s="795" t="s">
        <v>2476</v>
      </c>
      <c r="C569" s="744"/>
      <c r="D569" s="1012" t="s">
        <v>1832</v>
      </c>
      <c r="E569" s="708"/>
      <c r="F569" s="784"/>
      <c r="G569" s="784"/>
      <c r="H569" s="784"/>
    </row>
    <row r="570" spans="1:8" s="437" customFormat="1" ht="15.75">
      <c r="A570" s="763"/>
      <c r="B570" s="795" t="s">
        <v>2444</v>
      </c>
      <c r="C570" s="744"/>
      <c r="D570" s="1013">
        <v>0</v>
      </c>
      <c r="E570" s="708"/>
      <c r="F570" s="784"/>
      <c r="G570" s="784"/>
      <c r="H570" s="784"/>
    </row>
    <row r="571" spans="1:8" s="437" customFormat="1" ht="15.75">
      <c r="A571" s="1408"/>
      <c r="B571" s="795" t="s">
        <v>2352</v>
      </c>
      <c r="C571" s="744"/>
      <c r="D571" s="1013">
        <v>15</v>
      </c>
      <c r="E571" s="708"/>
      <c r="F571" s="784"/>
      <c r="G571" s="784"/>
      <c r="H571" s="784"/>
    </row>
    <row r="572" spans="1:8" s="437" customFormat="1" ht="15.75">
      <c r="A572" s="763"/>
      <c r="B572" s="795" t="s">
        <v>2445</v>
      </c>
      <c r="C572" s="744"/>
      <c r="D572" s="1013">
        <v>0</v>
      </c>
      <c r="E572" s="708"/>
      <c r="F572" s="784"/>
      <c r="G572" s="784"/>
      <c r="H572" s="784"/>
    </row>
    <row r="573" spans="1:8" s="437" customFormat="1" ht="15.75">
      <c r="A573" s="763"/>
      <c r="B573" s="795" t="s">
        <v>2355</v>
      </c>
      <c r="C573" s="744"/>
      <c r="D573" s="1013">
        <v>1</v>
      </c>
      <c r="E573" s="708"/>
      <c r="F573" s="784"/>
      <c r="G573" s="784"/>
      <c r="H573" s="784"/>
    </row>
    <row r="574" spans="1:8" s="437" customFormat="1" ht="15.75">
      <c r="A574" s="763"/>
      <c r="B574" s="795" t="s">
        <v>2434</v>
      </c>
      <c r="C574" s="744"/>
      <c r="D574" s="1013">
        <v>1</v>
      </c>
      <c r="E574" s="708"/>
      <c r="F574" s="784"/>
      <c r="G574" s="784"/>
      <c r="H574" s="784"/>
    </row>
    <row r="575" spans="1:8" s="437" customFormat="1" ht="15.75">
      <c r="A575" s="763"/>
      <c r="B575" s="795" t="s">
        <v>2435</v>
      </c>
      <c r="C575" s="744"/>
      <c r="D575" s="1013">
        <v>1.5</v>
      </c>
      <c r="E575" s="708"/>
      <c r="F575" s="1142"/>
      <c r="G575" s="1142"/>
      <c r="H575" s="1142"/>
    </row>
    <row r="576" spans="1:8" s="437" customFormat="1" ht="15.75">
      <c r="A576" s="763"/>
      <c r="B576" s="795" t="s">
        <v>2436</v>
      </c>
      <c r="C576" s="744"/>
      <c r="D576" s="1013">
        <v>0</v>
      </c>
      <c r="E576" s="708"/>
      <c r="F576" s="1142"/>
      <c r="G576" s="1142"/>
      <c r="H576" s="1142"/>
    </row>
    <row r="577" spans="1:8" s="437" customFormat="1" ht="15.75">
      <c r="A577" s="763"/>
      <c r="B577" s="795" t="s">
        <v>3018</v>
      </c>
      <c r="C577" s="744"/>
      <c r="D577" s="1012" t="s">
        <v>1828</v>
      </c>
      <c r="E577" s="708"/>
      <c r="F577" s="1142"/>
      <c r="G577" s="1142"/>
      <c r="H577" s="1142"/>
    </row>
    <row r="578" spans="1:8" s="437" customFormat="1" ht="15.75">
      <c r="A578" s="763"/>
      <c r="B578" s="795" t="s">
        <v>3017</v>
      </c>
      <c r="C578" s="744"/>
      <c r="D578" s="1012" t="s">
        <v>1829</v>
      </c>
      <c r="E578" s="708"/>
      <c r="F578" s="1142"/>
      <c r="G578" s="1142"/>
      <c r="H578" s="1142"/>
    </row>
    <row r="579" spans="1:8" s="437" customFormat="1" ht="15.75">
      <c r="A579" s="763"/>
      <c r="B579" s="795" t="s">
        <v>3006</v>
      </c>
      <c r="C579" s="744"/>
      <c r="D579" s="1012" t="s">
        <v>1830</v>
      </c>
      <c r="E579" s="708"/>
      <c r="F579" s="784"/>
      <c r="G579" s="784"/>
      <c r="H579" s="784"/>
    </row>
    <row r="580" spans="1:8" s="437" customFormat="1" ht="15.75">
      <c r="A580" s="763"/>
      <c r="B580" s="795" t="s">
        <v>3019</v>
      </c>
      <c r="C580" s="744"/>
      <c r="D580" s="1012" t="s">
        <v>1831</v>
      </c>
      <c r="E580" s="708"/>
      <c r="F580" s="999"/>
      <c r="G580" s="999"/>
      <c r="H580" s="999"/>
    </row>
    <row r="581" spans="1:8" s="409" customFormat="1" ht="15.75">
      <c r="A581" s="763"/>
      <c r="B581" s="795" t="s">
        <v>2438</v>
      </c>
      <c r="C581" s="744" t="s">
        <v>3015</v>
      </c>
      <c r="D581" s="1013">
        <v>18</v>
      </c>
      <c r="E581" s="708"/>
      <c r="F581" s="1144"/>
      <c r="G581" s="1144"/>
      <c r="H581" s="1144"/>
    </row>
    <row r="582" spans="1:8" s="437" customFormat="1" ht="31.5">
      <c r="A582" s="764"/>
      <c r="B582" s="816" t="s">
        <v>2439</v>
      </c>
      <c r="C582" s="754" t="s">
        <v>3016</v>
      </c>
      <c r="D582" s="1032">
        <v>10</v>
      </c>
      <c r="E582" s="708"/>
      <c r="F582" s="784"/>
      <c r="G582" s="784"/>
      <c r="H582" s="784"/>
    </row>
    <row r="583" spans="1:8" s="409" customFormat="1" ht="31.5">
      <c r="A583" s="1408">
        <v>812</v>
      </c>
      <c r="B583" s="811" t="s">
        <v>3020</v>
      </c>
      <c r="C583" s="744"/>
      <c r="D583" s="743"/>
      <c r="E583" s="708"/>
      <c r="F583" s="784"/>
      <c r="G583" s="784"/>
      <c r="H583" s="784"/>
    </row>
    <row r="584" spans="1:8" s="437" customFormat="1" ht="31.5">
      <c r="A584" s="763"/>
      <c r="B584" s="795" t="s">
        <v>2446</v>
      </c>
      <c r="C584" s="744" t="s">
        <v>3021</v>
      </c>
      <c r="D584" s="1013">
        <v>0</v>
      </c>
      <c r="E584" s="708"/>
      <c r="F584" s="784"/>
      <c r="G584" s="784"/>
      <c r="H584" s="784"/>
    </row>
    <row r="585" spans="1:8" s="437" customFormat="1" ht="15.75">
      <c r="A585" s="1408"/>
      <c r="B585" s="795" t="s">
        <v>2018</v>
      </c>
      <c r="C585" s="744" t="s">
        <v>3022</v>
      </c>
      <c r="D585" s="1013"/>
      <c r="E585" s="708"/>
      <c r="F585" s="784"/>
      <c r="G585" s="784"/>
      <c r="H585" s="784"/>
    </row>
    <row r="586" spans="1:8" s="437" customFormat="1" ht="15.75" customHeight="1">
      <c r="A586" s="763"/>
      <c r="B586" s="795" t="s">
        <v>2447</v>
      </c>
      <c r="C586" s="744"/>
      <c r="D586" s="1013">
        <v>0</v>
      </c>
      <c r="E586" s="708"/>
      <c r="F586" s="1152"/>
      <c r="G586" s="1152"/>
      <c r="H586" s="1152"/>
    </row>
    <row r="587" spans="1:8" s="437" customFormat="1" ht="15.75">
      <c r="A587" s="763"/>
      <c r="B587" s="795" t="s">
        <v>3023</v>
      </c>
      <c r="C587" s="744"/>
      <c r="D587" s="1013">
        <v>1</v>
      </c>
      <c r="E587" s="708"/>
      <c r="F587" s="1142"/>
      <c r="G587" s="1142"/>
      <c r="H587" s="1142"/>
    </row>
    <row r="588" spans="1:8" s="437" customFormat="1" ht="15.75">
      <c r="A588" s="763"/>
      <c r="B588" s="795" t="s">
        <v>2442</v>
      </c>
      <c r="C588" s="744"/>
      <c r="D588" s="1012"/>
      <c r="E588" s="708"/>
      <c r="F588" s="1142"/>
      <c r="G588" s="1142"/>
      <c r="H588" s="1142"/>
    </row>
    <row r="589" spans="1:8" s="437" customFormat="1" ht="15.75">
      <c r="A589" s="763"/>
      <c r="B589" s="795" t="s">
        <v>2346</v>
      </c>
      <c r="C589" s="744"/>
      <c r="D589" s="1012" t="s">
        <v>1989</v>
      </c>
      <c r="E589" s="708"/>
      <c r="F589" s="1142"/>
      <c r="G589" s="1142"/>
      <c r="H589" s="1142"/>
    </row>
    <row r="590" spans="1:8" s="437" customFormat="1" ht="15.75">
      <c r="A590" s="763"/>
      <c r="B590" s="795" t="s">
        <v>3024</v>
      </c>
      <c r="C590" s="744"/>
      <c r="D590" s="1012" t="s">
        <v>1990</v>
      </c>
      <c r="E590" s="708"/>
      <c r="F590" s="1142"/>
      <c r="G590" s="1142"/>
      <c r="H590" s="1142"/>
    </row>
    <row r="591" spans="1:8" s="437" customFormat="1" ht="15.75">
      <c r="A591" s="763"/>
      <c r="B591" s="795" t="s">
        <v>3025</v>
      </c>
      <c r="C591" s="744"/>
      <c r="D591" s="1012" t="s">
        <v>1990</v>
      </c>
      <c r="E591" s="708"/>
      <c r="F591" s="784"/>
      <c r="G591" s="784"/>
      <c r="H591" s="784"/>
    </row>
    <row r="592" spans="1:8" s="437" customFormat="1" ht="15.75">
      <c r="A592" s="763"/>
      <c r="B592" s="795" t="s">
        <v>2349</v>
      </c>
      <c r="C592" s="744"/>
      <c r="D592" s="1012" t="s">
        <v>1991</v>
      </c>
      <c r="E592" s="708"/>
      <c r="F592" s="784"/>
      <c r="G592" s="784"/>
      <c r="H592" s="784"/>
    </row>
    <row r="593" spans="1:8" s="437" customFormat="1" ht="31.5">
      <c r="A593" s="770">
        <v>812</v>
      </c>
      <c r="B593" s="795" t="s">
        <v>2448</v>
      </c>
      <c r="C593" s="779" t="s">
        <v>3026</v>
      </c>
      <c r="D593" s="1037">
        <v>140</v>
      </c>
      <c r="E593" s="708"/>
      <c r="F593" s="1142"/>
      <c r="G593" s="1142"/>
      <c r="H593" s="1142"/>
    </row>
    <row r="594" spans="1:8" s="437" customFormat="1" ht="15.75">
      <c r="A594" s="763"/>
      <c r="B594" s="795" t="s">
        <v>2443</v>
      </c>
      <c r="C594" s="744" t="s">
        <v>3027</v>
      </c>
      <c r="D594" s="783"/>
      <c r="E594" s="708"/>
      <c r="F594" s="784"/>
      <c r="G594" s="784"/>
      <c r="H594" s="784"/>
    </row>
    <row r="595" spans="1:8" s="437" customFormat="1" ht="15.75">
      <c r="A595" s="763"/>
      <c r="B595" s="795" t="s">
        <v>2477</v>
      </c>
      <c r="C595" s="744"/>
      <c r="D595" s="1012" t="s">
        <v>1832</v>
      </c>
      <c r="E595" s="708"/>
      <c r="F595" s="784"/>
      <c r="G595" s="784"/>
      <c r="H595" s="784"/>
    </row>
    <row r="596" spans="1:8" s="437" customFormat="1" ht="15.75">
      <c r="A596" s="763"/>
      <c r="B596" s="795" t="s">
        <v>2449</v>
      </c>
      <c r="C596" s="744"/>
      <c r="D596" s="1013">
        <v>0</v>
      </c>
      <c r="E596" s="708"/>
      <c r="F596" s="784"/>
      <c r="G596" s="784"/>
      <c r="H596" s="784"/>
    </row>
    <row r="597" spans="1:8" s="437" customFormat="1" ht="15.75">
      <c r="A597" s="763"/>
      <c r="B597" s="795" t="s">
        <v>2352</v>
      </c>
      <c r="C597" s="744"/>
      <c r="D597" s="1013">
        <v>15</v>
      </c>
      <c r="E597" s="708"/>
      <c r="F597" s="784"/>
      <c r="G597" s="784"/>
      <c r="H597" s="784"/>
    </row>
    <row r="598" spans="1:8" s="437" customFormat="1" ht="15.75">
      <c r="A598" s="763"/>
      <c r="B598" s="795" t="s">
        <v>2445</v>
      </c>
      <c r="C598" s="744"/>
      <c r="D598" s="1013">
        <v>0</v>
      </c>
      <c r="E598" s="708"/>
      <c r="F598" s="784"/>
      <c r="G598" s="784"/>
      <c r="H598" s="784"/>
    </row>
    <row r="599" spans="1:8" s="437" customFormat="1" ht="15.75">
      <c r="A599" s="763"/>
      <c r="B599" s="795" t="s">
        <v>2355</v>
      </c>
      <c r="C599" s="744"/>
      <c r="D599" s="1013">
        <v>1</v>
      </c>
      <c r="E599" s="708"/>
      <c r="F599" s="784"/>
      <c r="G599" s="784"/>
      <c r="H599" s="784"/>
    </row>
    <row r="600" spans="1:8" s="437" customFormat="1" ht="15.75">
      <c r="A600" s="763"/>
      <c r="B600" s="795" t="s">
        <v>3028</v>
      </c>
      <c r="C600" s="744"/>
      <c r="D600" s="1013">
        <v>1</v>
      </c>
      <c r="E600" s="708"/>
      <c r="F600" s="784"/>
      <c r="G600" s="784"/>
      <c r="H600" s="784"/>
    </row>
    <row r="601" spans="1:8" s="437" customFormat="1" ht="15.75">
      <c r="A601" s="763"/>
      <c r="B601" s="795" t="s">
        <v>2435</v>
      </c>
      <c r="C601" s="744"/>
      <c r="D601" s="1013">
        <v>1.5</v>
      </c>
      <c r="E601" s="708"/>
      <c r="F601" s="1142"/>
      <c r="G601" s="1142"/>
      <c r="H601" s="1142"/>
    </row>
    <row r="602" spans="1:8" s="437" customFormat="1" ht="15.75">
      <c r="A602" s="763"/>
      <c r="B602" s="795" t="s">
        <v>2436</v>
      </c>
      <c r="C602" s="744"/>
      <c r="D602" s="1013">
        <v>0</v>
      </c>
      <c r="E602" s="708"/>
      <c r="F602" s="1142"/>
      <c r="G602" s="1142"/>
      <c r="H602" s="1142"/>
    </row>
    <row r="603" spans="1:8" s="437" customFormat="1" ht="15.75">
      <c r="A603" s="763"/>
      <c r="B603" s="795" t="s">
        <v>3018</v>
      </c>
      <c r="C603" s="744"/>
      <c r="D603" s="1012" t="s">
        <v>1828</v>
      </c>
      <c r="E603" s="708"/>
      <c r="F603" s="1142"/>
      <c r="G603" s="1142"/>
      <c r="H603" s="1142"/>
    </row>
    <row r="604" spans="1:8" s="437" customFormat="1" ht="15.75">
      <c r="A604" s="763"/>
      <c r="B604" s="795" t="s">
        <v>3017</v>
      </c>
      <c r="C604" s="744"/>
      <c r="D604" s="1012" t="s">
        <v>1829</v>
      </c>
      <c r="E604" s="708"/>
      <c r="F604" s="1142"/>
      <c r="G604" s="1142"/>
      <c r="H604" s="1142"/>
    </row>
    <row r="605" spans="1:8" s="437" customFormat="1" ht="15.75">
      <c r="A605" s="763"/>
      <c r="B605" s="795" t="s">
        <v>3030</v>
      </c>
      <c r="C605" s="744"/>
      <c r="D605" s="1012" t="s">
        <v>1830</v>
      </c>
      <c r="E605" s="708"/>
      <c r="F605" s="784"/>
      <c r="G605" s="784"/>
      <c r="H605" s="784"/>
    </row>
    <row r="606" spans="1:8" s="437" customFormat="1" ht="15.75">
      <c r="A606" s="763"/>
      <c r="B606" s="795" t="s">
        <v>3029</v>
      </c>
      <c r="C606" s="744"/>
      <c r="D606" s="1012" t="s">
        <v>1831</v>
      </c>
      <c r="E606" s="708"/>
      <c r="F606" s="999"/>
      <c r="G606" s="999"/>
      <c r="H606" s="999"/>
    </row>
    <row r="607" spans="1:8" s="409" customFormat="1" ht="15.75">
      <c r="A607" s="763"/>
      <c r="B607" s="795" t="s">
        <v>3033</v>
      </c>
      <c r="C607" s="744" t="s">
        <v>3031</v>
      </c>
      <c r="D607" s="1013">
        <v>18</v>
      </c>
      <c r="E607" s="708"/>
      <c r="F607" s="1144"/>
      <c r="G607" s="1144"/>
      <c r="H607" s="1144"/>
    </row>
    <row r="608" spans="1:8" s="437" customFormat="1" ht="31.5">
      <c r="A608" s="764"/>
      <c r="B608" s="816" t="s">
        <v>3034</v>
      </c>
      <c r="C608" s="754" t="s">
        <v>3032</v>
      </c>
      <c r="D608" s="1032">
        <v>10</v>
      </c>
      <c r="E608" s="708"/>
      <c r="F608" s="784"/>
      <c r="G608" s="784"/>
      <c r="H608" s="784"/>
    </row>
    <row r="609" spans="1:8" s="409" customFormat="1" ht="31.5">
      <c r="A609" s="1408">
        <v>813</v>
      </c>
      <c r="B609" s="811" t="s">
        <v>3035</v>
      </c>
      <c r="C609" s="744"/>
      <c r="D609" s="743"/>
      <c r="E609" s="708"/>
      <c r="F609" s="784"/>
      <c r="G609" s="784"/>
      <c r="H609" s="784"/>
    </row>
    <row r="610" spans="1:8" s="437" customFormat="1" ht="31.5">
      <c r="A610" s="763"/>
      <c r="B610" s="795" t="s">
        <v>2450</v>
      </c>
      <c r="C610" s="744" t="s">
        <v>3038</v>
      </c>
      <c r="D610" s="783"/>
      <c r="E610" s="708"/>
      <c r="F610" s="784"/>
      <c r="G610" s="784"/>
      <c r="H610" s="784"/>
    </row>
    <row r="611" spans="1:8" s="437" customFormat="1" ht="15.75">
      <c r="A611" s="763"/>
      <c r="B611" s="795" t="s">
        <v>3036</v>
      </c>
      <c r="C611" s="744"/>
      <c r="D611" s="1013">
        <v>0</v>
      </c>
      <c r="E611" s="708"/>
      <c r="F611" s="784"/>
      <c r="G611" s="784"/>
      <c r="H611" s="784"/>
    </row>
    <row r="612" spans="1:8" s="437" customFormat="1" ht="15.75">
      <c r="A612" s="763"/>
      <c r="B612" s="795" t="s">
        <v>3037</v>
      </c>
      <c r="C612" s="744"/>
      <c r="D612" s="1013">
        <v>0</v>
      </c>
      <c r="E612" s="708"/>
      <c r="F612" s="784"/>
      <c r="G612" s="784"/>
      <c r="H612" s="784"/>
    </row>
    <row r="613" spans="1:8" s="437" customFormat="1" ht="15.75">
      <c r="A613" s="1408"/>
      <c r="B613" s="795" t="s">
        <v>2018</v>
      </c>
      <c r="C613" s="744" t="s">
        <v>3041</v>
      </c>
      <c r="D613" s="1013"/>
      <c r="E613" s="708"/>
      <c r="F613" s="784"/>
      <c r="G613" s="784"/>
      <c r="H613" s="784"/>
    </row>
    <row r="614" spans="1:8" s="437" customFormat="1" ht="15.75" customHeight="1">
      <c r="A614" s="763"/>
      <c r="B614" s="795" t="s">
        <v>2447</v>
      </c>
      <c r="C614" s="744"/>
      <c r="D614" s="1013">
        <v>0</v>
      </c>
      <c r="E614" s="708"/>
      <c r="F614" s="1152"/>
      <c r="G614" s="1152"/>
      <c r="H614" s="1152"/>
    </row>
    <row r="615" spans="1:8" s="437" customFormat="1" ht="15.75">
      <c r="A615" s="1408"/>
      <c r="B615" s="795" t="s">
        <v>3039</v>
      </c>
      <c r="C615" s="744"/>
      <c r="D615" s="1013">
        <v>0</v>
      </c>
      <c r="E615" s="708"/>
      <c r="F615" s="1142"/>
      <c r="G615" s="1142"/>
      <c r="H615" s="1142"/>
    </row>
    <row r="616" spans="1:8" s="437" customFormat="1" ht="15.75">
      <c r="A616" s="1408"/>
      <c r="B616" s="795" t="s">
        <v>3040</v>
      </c>
      <c r="C616" s="744"/>
      <c r="D616" s="1012"/>
      <c r="E616" s="708"/>
      <c r="F616" s="1142"/>
      <c r="G616" s="1142"/>
      <c r="H616" s="1142"/>
    </row>
    <row r="617" spans="1:8" s="437" customFormat="1" ht="15.75">
      <c r="A617" s="763"/>
      <c r="B617" s="795" t="s">
        <v>2346</v>
      </c>
      <c r="C617" s="744"/>
      <c r="D617" s="1012" t="s">
        <v>1989</v>
      </c>
      <c r="E617" s="708"/>
      <c r="F617" s="1142"/>
      <c r="G617" s="1142"/>
      <c r="H617" s="1142"/>
    </row>
    <row r="618" spans="1:8" s="437" customFormat="1" ht="15.75">
      <c r="A618" s="763"/>
      <c r="B618" s="795" t="s">
        <v>3024</v>
      </c>
      <c r="C618" s="744"/>
      <c r="D618" s="1012" t="s">
        <v>1990</v>
      </c>
      <c r="E618" s="708"/>
      <c r="F618" s="1142"/>
      <c r="G618" s="1142"/>
      <c r="H618" s="1142"/>
    </row>
    <row r="619" spans="1:8" s="437" customFormat="1" ht="15.75">
      <c r="A619" s="763"/>
      <c r="B619" s="795" t="s">
        <v>3025</v>
      </c>
      <c r="C619" s="744"/>
      <c r="D619" s="1012" t="s">
        <v>1990</v>
      </c>
      <c r="E619" s="708"/>
      <c r="F619" s="784"/>
      <c r="G619" s="784"/>
      <c r="H619" s="784"/>
    </row>
    <row r="620" spans="1:8" s="437" customFormat="1" ht="15.75">
      <c r="A620" s="763"/>
      <c r="B620" s="795" t="s">
        <v>2349</v>
      </c>
      <c r="C620" s="744"/>
      <c r="D620" s="1012" t="s">
        <v>1991</v>
      </c>
      <c r="E620" s="708"/>
      <c r="F620" s="784"/>
      <c r="G620" s="784"/>
      <c r="H620" s="784"/>
    </row>
    <row r="621" spans="1:8" s="437" customFormat="1" ht="31.5">
      <c r="A621" s="758"/>
      <c r="B621" s="795" t="s">
        <v>2019</v>
      </c>
      <c r="C621" s="744" t="s">
        <v>3042</v>
      </c>
      <c r="D621" s="1013">
        <v>140</v>
      </c>
      <c r="E621" s="708"/>
      <c r="F621" s="1142"/>
      <c r="G621" s="1142"/>
      <c r="H621" s="1142"/>
    </row>
    <row r="622" spans="1:8" s="437" customFormat="1" ht="15.75">
      <c r="A622" s="763"/>
      <c r="B622" s="795" t="s">
        <v>2443</v>
      </c>
      <c r="C622" s="744" t="s">
        <v>3043</v>
      </c>
      <c r="D622" s="783"/>
      <c r="E622" s="708"/>
      <c r="F622" s="784"/>
      <c r="G622" s="784"/>
      <c r="H622" s="784"/>
    </row>
    <row r="623" spans="1:8" s="437" customFormat="1" ht="15.75">
      <c r="A623" s="763"/>
      <c r="B623" s="795" t="s">
        <v>2451</v>
      </c>
      <c r="C623" s="744"/>
      <c r="D623" s="1012" t="s">
        <v>1832</v>
      </c>
      <c r="E623" s="708"/>
      <c r="F623" s="784"/>
      <c r="G623" s="784"/>
      <c r="H623" s="784"/>
    </row>
    <row r="624" spans="1:8" s="437" customFormat="1" ht="15.75">
      <c r="A624" s="763"/>
      <c r="B624" s="795" t="s">
        <v>2444</v>
      </c>
      <c r="C624" s="744"/>
      <c r="D624" s="1013">
        <v>0</v>
      </c>
      <c r="E624" s="708"/>
      <c r="F624" s="784"/>
      <c r="G624" s="784"/>
      <c r="H624" s="784"/>
    </row>
    <row r="625" spans="1:8" s="437" customFormat="1" ht="15.75">
      <c r="A625" s="763"/>
      <c r="B625" s="795" t="s">
        <v>2352</v>
      </c>
      <c r="C625" s="744"/>
      <c r="D625" s="1013">
        <v>15</v>
      </c>
      <c r="E625" s="708"/>
      <c r="F625" s="784"/>
      <c r="G625" s="784"/>
      <c r="H625" s="784"/>
    </row>
    <row r="626" spans="1:8" s="437" customFormat="1" ht="15.75">
      <c r="A626" s="763"/>
      <c r="B626" s="795" t="s">
        <v>2445</v>
      </c>
      <c r="C626" s="744"/>
      <c r="D626" s="1013">
        <v>0</v>
      </c>
      <c r="E626" s="708"/>
      <c r="F626" s="784"/>
      <c r="G626" s="784"/>
      <c r="H626" s="784"/>
    </row>
    <row r="627" spans="1:8" s="437" customFormat="1" ht="15.75">
      <c r="A627" s="763"/>
      <c r="B627" s="795" t="s">
        <v>2355</v>
      </c>
      <c r="C627" s="744"/>
      <c r="D627" s="1013">
        <v>1</v>
      </c>
      <c r="E627" s="708"/>
      <c r="F627" s="784"/>
      <c r="G627" s="784"/>
      <c r="H627" s="784"/>
    </row>
    <row r="628" spans="1:8" s="437" customFormat="1" ht="15.75">
      <c r="A628" s="763"/>
      <c r="B628" s="795" t="s">
        <v>3004</v>
      </c>
      <c r="C628" s="744"/>
      <c r="D628" s="1013">
        <v>1</v>
      </c>
      <c r="E628" s="708"/>
      <c r="F628" s="784"/>
      <c r="G628" s="784"/>
      <c r="H628" s="784"/>
    </row>
    <row r="629" spans="1:8" s="437" customFormat="1" ht="15.75">
      <c r="A629" s="763"/>
      <c r="B629" s="795" t="s">
        <v>2435</v>
      </c>
      <c r="C629" s="744"/>
      <c r="D629" s="1013">
        <v>1.5</v>
      </c>
      <c r="E629" s="708"/>
      <c r="F629" s="1142"/>
      <c r="G629" s="1142"/>
      <c r="H629" s="1142"/>
    </row>
    <row r="630" spans="1:8" s="437" customFormat="1" ht="15.75">
      <c r="A630" s="1408"/>
      <c r="B630" s="795" t="s">
        <v>2436</v>
      </c>
      <c r="C630" s="744"/>
      <c r="D630" s="1013">
        <v>0</v>
      </c>
      <c r="E630" s="708"/>
      <c r="F630" s="1142"/>
      <c r="G630" s="1142"/>
      <c r="H630" s="1142"/>
    </row>
    <row r="631" spans="1:8" s="437" customFormat="1" ht="15.75">
      <c r="A631" s="763"/>
      <c r="B631" s="795" t="s">
        <v>3018</v>
      </c>
      <c r="C631" s="744"/>
      <c r="D631" s="1012" t="s">
        <v>1828</v>
      </c>
      <c r="E631" s="708"/>
      <c r="F631" s="1142"/>
      <c r="G631" s="1142"/>
      <c r="H631" s="1142"/>
    </row>
    <row r="632" spans="1:8" s="437" customFormat="1" ht="15.75">
      <c r="A632" s="763"/>
      <c r="B632" s="795" t="s">
        <v>3017</v>
      </c>
      <c r="C632" s="744"/>
      <c r="D632" s="1012" t="s">
        <v>1829</v>
      </c>
      <c r="E632" s="708"/>
      <c r="F632" s="1142"/>
      <c r="G632" s="1142"/>
      <c r="H632" s="1142"/>
    </row>
    <row r="633" spans="1:8" s="437" customFormat="1" ht="15.75">
      <c r="A633" s="763"/>
      <c r="B633" s="795" t="s">
        <v>3006</v>
      </c>
      <c r="C633" s="744"/>
      <c r="D633" s="1012" t="s">
        <v>1830</v>
      </c>
      <c r="E633" s="708"/>
      <c r="F633" s="784"/>
      <c r="G633" s="784"/>
      <c r="H633" s="784"/>
    </row>
    <row r="634" spans="1:8" s="437" customFormat="1" ht="15.75">
      <c r="A634" s="763"/>
      <c r="B634" s="795" t="s">
        <v>3029</v>
      </c>
      <c r="C634" s="744"/>
      <c r="D634" s="1012" t="s">
        <v>1831</v>
      </c>
      <c r="E634" s="708"/>
      <c r="F634" s="999"/>
      <c r="G634" s="999"/>
      <c r="H634" s="999"/>
    </row>
    <row r="635" spans="1:8" ht="15.75">
      <c r="A635" s="763"/>
      <c r="B635" s="795" t="s">
        <v>3033</v>
      </c>
      <c r="C635" s="744" t="s">
        <v>3044</v>
      </c>
      <c r="D635" s="1013">
        <v>18</v>
      </c>
      <c r="E635" s="708"/>
      <c r="F635" s="1144"/>
      <c r="G635" s="1144"/>
      <c r="H635" s="1144"/>
    </row>
    <row r="636" spans="1:8" s="437" customFormat="1" ht="31.5">
      <c r="A636" s="764"/>
      <c r="B636" s="816" t="s">
        <v>3034</v>
      </c>
      <c r="C636" s="754" t="s">
        <v>3045</v>
      </c>
      <c r="D636" s="1032">
        <v>10</v>
      </c>
      <c r="E636" s="708"/>
      <c r="F636" s="1142"/>
      <c r="G636" s="1142"/>
      <c r="H636" s="1142"/>
    </row>
    <row r="637" spans="1:8" s="409" customFormat="1" ht="31.5">
      <c r="A637" s="1408">
        <v>840</v>
      </c>
      <c r="B637" s="811" t="s">
        <v>2452</v>
      </c>
      <c r="C637" s="744"/>
      <c r="D637" s="743"/>
      <c r="E637" s="708"/>
      <c r="F637" s="1144"/>
      <c r="G637" s="1144"/>
      <c r="H637" s="1144"/>
    </row>
    <row r="638" spans="1:8" s="437" customFormat="1" ht="31.5">
      <c r="A638" s="766"/>
      <c r="B638" s="816" t="s">
        <v>2453</v>
      </c>
      <c r="C638" s="754" t="s">
        <v>3046</v>
      </c>
      <c r="D638" s="1032" t="s">
        <v>2167</v>
      </c>
      <c r="E638" s="708"/>
      <c r="F638" s="1142"/>
      <c r="G638" s="1142"/>
      <c r="H638" s="1142"/>
    </row>
    <row r="639" spans="1:8" s="409" customFormat="1" ht="31.5">
      <c r="A639" s="1408">
        <v>841</v>
      </c>
      <c r="B639" s="811" t="s">
        <v>3047</v>
      </c>
      <c r="C639" s="744"/>
      <c r="D639" s="743"/>
      <c r="E639" s="708"/>
      <c r="F639" s="1144"/>
      <c r="G639" s="1144"/>
      <c r="H639" s="1144"/>
    </row>
    <row r="640" spans="1:8" s="437" customFormat="1" ht="31.5">
      <c r="A640" s="766"/>
      <c r="B640" s="816" t="s">
        <v>2454</v>
      </c>
      <c r="C640" s="754" t="s">
        <v>3048</v>
      </c>
      <c r="D640" s="1032" t="s">
        <v>2167</v>
      </c>
      <c r="E640" s="708"/>
      <c r="F640" s="1142"/>
      <c r="G640" s="1142"/>
      <c r="H640" s="1142"/>
    </row>
    <row r="641" spans="1:8" s="409" customFormat="1" ht="35.25" customHeight="1">
      <c r="A641" s="1408">
        <v>842</v>
      </c>
      <c r="B641" s="811" t="s">
        <v>3049</v>
      </c>
      <c r="C641" s="744"/>
      <c r="D641" s="743"/>
      <c r="E641" s="708"/>
      <c r="F641" s="1153"/>
      <c r="G641" s="1153"/>
      <c r="H641" s="1153"/>
    </row>
    <row r="642" spans="1:8" s="437" customFormat="1" ht="31.5">
      <c r="A642" s="766"/>
      <c r="B642" s="816" t="s">
        <v>2455</v>
      </c>
      <c r="C642" s="754" t="s">
        <v>3050</v>
      </c>
      <c r="D642" s="1033" t="s">
        <v>2167</v>
      </c>
      <c r="E642" s="708"/>
      <c r="F642" s="1153"/>
      <c r="G642" s="1153"/>
      <c r="H642" s="1153"/>
    </row>
    <row r="643" spans="1:8" s="405" customFormat="1" ht="15.75">
      <c r="A643" s="739" t="s">
        <v>2020</v>
      </c>
      <c r="B643" s="818"/>
      <c r="C643" s="740"/>
      <c r="D643" s="740"/>
      <c r="E643" s="1003"/>
      <c r="F643" s="1151"/>
      <c r="G643" s="1151"/>
      <c r="H643" s="1151"/>
    </row>
    <row r="644" spans="1:8" s="437" customFormat="1" ht="15.75">
      <c r="A644" s="797" t="s">
        <v>3051</v>
      </c>
      <c r="B644" s="821"/>
      <c r="C644" s="798"/>
      <c r="D644" s="1034"/>
      <c r="E644" s="708"/>
      <c r="F644" s="784"/>
      <c r="G644" s="784"/>
      <c r="H644" s="784"/>
    </row>
    <row r="645" spans="1:8" ht="15.75">
      <c r="A645" s="1408">
        <v>900</v>
      </c>
      <c r="B645" s="811" t="s">
        <v>3258</v>
      </c>
      <c r="C645" s="761"/>
      <c r="D645" s="774"/>
      <c r="E645" s="708"/>
      <c r="F645" s="784"/>
      <c r="G645" s="784"/>
      <c r="H645" s="784"/>
    </row>
    <row r="646" spans="1:8" ht="15.75">
      <c r="A646" s="744"/>
      <c r="B646" s="795" t="s">
        <v>3237</v>
      </c>
      <c r="C646" s="744" t="s">
        <v>3052</v>
      </c>
      <c r="D646" s="783"/>
      <c r="E646" s="708"/>
      <c r="F646" s="784"/>
      <c r="G646" s="784"/>
      <c r="H646" s="784"/>
    </row>
    <row r="647" spans="1:8" ht="15.75">
      <c r="A647" s="744"/>
      <c r="B647" s="795" t="s">
        <v>3240</v>
      </c>
      <c r="C647" s="744"/>
      <c r="D647" s="1013">
        <v>50</v>
      </c>
      <c r="E647" s="708"/>
      <c r="F647" s="784"/>
      <c r="G647" s="784"/>
      <c r="H647" s="784"/>
    </row>
    <row r="648" spans="1:8" ht="15.75">
      <c r="A648" s="744"/>
      <c r="B648" s="795" t="s">
        <v>3241</v>
      </c>
      <c r="C648" s="744"/>
      <c r="D648" s="1013">
        <v>30</v>
      </c>
      <c r="E648" s="708"/>
      <c r="F648" s="999"/>
      <c r="G648" s="999"/>
      <c r="H648" s="999"/>
    </row>
    <row r="649" spans="1:8" s="423" customFormat="1" ht="31.5">
      <c r="A649" s="1408">
        <v>900</v>
      </c>
      <c r="B649" s="795" t="s">
        <v>3242</v>
      </c>
      <c r="C649" s="744"/>
      <c r="D649" s="1013"/>
      <c r="E649" s="708"/>
      <c r="F649" s="531"/>
      <c r="G649" s="531"/>
      <c r="H649" s="1313">
        <v>350</v>
      </c>
    </row>
    <row r="650" spans="1:8" ht="15.75">
      <c r="A650" s="761"/>
      <c r="B650" s="1471" t="s">
        <v>3245</v>
      </c>
      <c r="C650" s="761"/>
      <c r="D650" s="1037">
        <v>100</v>
      </c>
      <c r="E650" s="708"/>
      <c r="F650" s="531"/>
      <c r="G650" s="531"/>
      <c r="H650" s="531"/>
    </row>
    <row r="651" spans="1:8" ht="18" customHeight="1">
      <c r="A651" s="744"/>
      <c r="B651" s="1650" t="s">
        <v>3244</v>
      </c>
      <c r="C651" s="744"/>
      <c r="D651" s="1024" t="s">
        <v>3235</v>
      </c>
      <c r="E651" s="708"/>
      <c r="F651" s="784"/>
      <c r="G651" s="784"/>
      <c r="H651" s="784"/>
    </row>
    <row r="652" spans="1:8" ht="15.75">
      <c r="A652" s="744"/>
      <c r="B652" s="1650"/>
      <c r="C652" s="744"/>
      <c r="D652" s="1013" t="s">
        <v>3233</v>
      </c>
      <c r="E652" s="708"/>
      <c r="F652" s="784"/>
      <c r="G652" s="784"/>
      <c r="H652" s="784"/>
    </row>
    <row r="653" spans="1:8" ht="15.75">
      <c r="A653" s="744"/>
      <c r="B653" s="1650"/>
      <c r="C653" s="744"/>
      <c r="D653" s="1013">
        <v>10</v>
      </c>
      <c r="E653" s="708"/>
      <c r="F653" s="999"/>
      <c r="G653" s="999"/>
      <c r="H653" s="999">
        <v>10</v>
      </c>
    </row>
    <row r="654" spans="1:8" s="423" customFormat="1" ht="31.5">
      <c r="A654" s="744"/>
      <c r="B654" s="795" t="s">
        <v>3243</v>
      </c>
      <c r="C654" s="744"/>
      <c r="D654" s="1013"/>
      <c r="E654" s="708"/>
      <c r="F654" s="1159"/>
      <c r="G654" s="1159"/>
      <c r="H654" s="1159"/>
    </row>
    <row r="655" spans="1:8" s="423" customFormat="1" ht="15.75">
      <c r="A655" s="761"/>
      <c r="B655" s="437"/>
      <c r="C655" s="761"/>
      <c r="D655" s="1037">
        <v>100</v>
      </c>
      <c r="E655" s="708"/>
      <c r="F655" s="1159"/>
      <c r="G655" s="1159"/>
      <c r="H655" s="1159"/>
    </row>
    <row r="656" spans="1:8" s="423" customFormat="1" ht="15.75" customHeight="1">
      <c r="A656" s="761"/>
      <c r="B656" s="956" t="s">
        <v>3231</v>
      </c>
      <c r="C656" s="761"/>
      <c r="D656" s="1024" t="s">
        <v>3235</v>
      </c>
      <c r="E656" s="708"/>
      <c r="F656" s="784"/>
      <c r="G656" s="784"/>
      <c r="H656" s="784"/>
    </row>
    <row r="657" spans="1:8" s="423" customFormat="1" ht="15.75">
      <c r="A657" s="744"/>
      <c r="B657" s="437"/>
      <c r="C657" s="744"/>
      <c r="D657" s="1013" t="s">
        <v>3233</v>
      </c>
      <c r="E657" s="708"/>
      <c r="F657" s="1159"/>
      <c r="G657" s="1159"/>
      <c r="H657" s="1159"/>
    </row>
    <row r="658" spans="1:8" s="423" customFormat="1" ht="15.75" customHeight="1">
      <c r="A658" s="744"/>
      <c r="B658" s="795"/>
      <c r="C658" s="744"/>
      <c r="D658" s="1013">
        <v>10</v>
      </c>
      <c r="E658" s="708"/>
      <c r="F658" s="1157"/>
      <c r="G658" s="1157"/>
      <c r="H658" s="1157"/>
    </row>
    <row r="659" spans="1:8" s="423" customFormat="1" ht="35.25" customHeight="1">
      <c r="A659" s="744"/>
      <c r="B659" s="795" t="s">
        <v>3232</v>
      </c>
      <c r="C659" s="744"/>
      <c r="D659" s="1024" t="s">
        <v>3234</v>
      </c>
      <c r="E659" s="708"/>
      <c r="F659" s="1151"/>
      <c r="G659" s="1151"/>
      <c r="H659" s="1151"/>
    </row>
    <row r="660" spans="1:8" s="437" customFormat="1" ht="15.75">
      <c r="A660" s="766"/>
      <c r="B660" s="813"/>
      <c r="C660" s="766"/>
      <c r="D660" s="1015">
        <v>10</v>
      </c>
      <c r="E660" s="708"/>
      <c r="F660" s="784"/>
      <c r="G660" s="784"/>
      <c r="H660" s="784">
        <v>50</v>
      </c>
    </row>
    <row r="661" spans="1:8" s="437" customFormat="1" ht="17.25">
      <c r="A661" s="797" t="s">
        <v>3056</v>
      </c>
      <c r="B661" s="821"/>
      <c r="C661" s="798"/>
      <c r="D661" s="798"/>
      <c r="E661" s="708"/>
      <c r="F661" s="947"/>
      <c r="G661" s="947"/>
      <c r="H661" s="947"/>
    </row>
    <row r="662" spans="1:8" ht="15.75">
      <c r="A662" s="1408">
        <v>920</v>
      </c>
      <c r="B662" s="811" t="s">
        <v>3057</v>
      </c>
      <c r="C662" s="761"/>
      <c r="D662" s="774"/>
      <c r="E662" s="708"/>
      <c r="F662" s="1139"/>
      <c r="G662" s="1139"/>
      <c r="H662" s="1139"/>
    </row>
    <row r="663" spans="1:8" ht="47.25">
      <c r="A663" s="744"/>
      <c r="B663" s="814" t="s">
        <v>3058</v>
      </c>
      <c r="C663" s="936" t="s">
        <v>3059</v>
      </c>
      <c r="D663" s="1035"/>
      <c r="E663" s="708"/>
      <c r="F663" s="949"/>
      <c r="G663" s="949"/>
      <c r="H663" s="949"/>
    </row>
    <row r="664" spans="1:8" ht="15.75">
      <c r="A664" s="744"/>
      <c r="B664" s="814" t="s">
        <v>2457</v>
      </c>
      <c r="C664" s="936"/>
      <c r="D664" s="1022">
        <v>1</v>
      </c>
      <c r="E664" s="708"/>
      <c r="F664" s="949"/>
      <c r="G664" s="949"/>
      <c r="H664" s="949"/>
    </row>
    <row r="665" spans="1:8" ht="15.75">
      <c r="A665" s="744"/>
      <c r="B665" s="814" t="s">
        <v>2458</v>
      </c>
      <c r="C665" s="936"/>
      <c r="D665" s="1022">
        <v>1.2</v>
      </c>
      <c r="E665" s="708"/>
      <c r="F665" s="949"/>
      <c r="G665" s="949"/>
      <c r="H665" s="949"/>
    </row>
    <row r="666" spans="1:8" ht="15.75">
      <c r="A666" s="744"/>
      <c r="B666" s="814" t="s">
        <v>2459</v>
      </c>
      <c r="C666" s="936"/>
      <c r="D666" s="1022">
        <v>1.4</v>
      </c>
      <c r="E666" s="708"/>
      <c r="F666" s="1160"/>
      <c r="G666" s="1160"/>
      <c r="H666" s="1160"/>
    </row>
    <row r="667" spans="1:8" s="423" customFormat="1" ht="15.75">
      <c r="A667" s="744"/>
      <c r="B667" s="814" t="s">
        <v>2460</v>
      </c>
      <c r="C667" s="936"/>
      <c r="D667" s="1022">
        <v>1.6</v>
      </c>
      <c r="E667" s="708"/>
      <c r="F667" s="1160"/>
      <c r="G667" s="1160"/>
      <c r="H667" s="1160"/>
    </row>
    <row r="668" spans="1:8" s="423" customFormat="1" ht="15.75">
      <c r="A668" s="761"/>
      <c r="B668" s="1466" t="s">
        <v>2461</v>
      </c>
      <c r="C668" s="957"/>
      <c r="D668" s="1031">
        <v>1.8</v>
      </c>
      <c r="E668" s="708"/>
      <c r="F668" s="1174"/>
      <c r="G668" s="1174"/>
      <c r="H668" s="1174"/>
    </row>
    <row r="669" spans="1:8" s="423" customFormat="1" ht="47.25">
      <c r="A669" s="754"/>
      <c r="B669" s="1467" t="s">
        <v>3061</v>
      </c>
      <c r="C669" s="958" t="s">
        <v>3060</v>
      </c>
      <c r="D669" s="1030">
        <v>12</v>
      </c>
      <c r="E669" s="708"/>
      <c r="F669" s="784"/>
      <c r="G669" s="784"/>
      <c r="H669" s="784"/>
    </row>
    <row r="670" spans="1:8" ht="15.75">
      <c r="A670" s="1408">
        <v>921</v>
      </c>
      <c r="B670" s="811" t="s">
        <v>2462</v>
      </c>
      <c r="C670" s="799"/>
      <c r="D670" s="787"/>
      <c r="E670" s="708"/>
      <c r="F670" s="784"/>
      <c r="G670" s="784"/>
      <c r="H670" s="784"/>
    </row>
    <row r="671" spans="1:8" s="423" customFormat="1" ht="47.25">
      <c r="A671" s="744"/>
      <c r="B671" s="795" t="s">
        <v>2463</v>
      </c>
      <c r="C671" s="744" t="s">
        <v>2520</v>
      </c>
      <c r="D671" s="1013">
        <v>1</v>
      </c>
      <c r="E671" s="708"/>
      <c r="F671" s="784"/>
      <c r="G671" s="784"/>
      <c r="H671" s="784"/>
    </row>
    <row r="672" spans="1:8" s="405" customFormat="1" ht="47.25">
      <c r="A672" s="761"/>
      <c r="B672" s="795" t="s">
        <v>2464</v>
      </c>
      <c r="C672" s="744" t="s">
        <v>2521</v>
      </c>
      <c r="D672" s="1013"/>
      <c r="E672" s="708"/>
      <c r="F672" s="999"/>
      <c r="G672" s="999"/>
      <c r="H672" s="999"/>
    </row>
    <row r="673" spans="1:8" s="405" customFormat="1" ht="15.75">
      <c r="A673" s="761"/>
      <c r="B673" s="814" t="s">
        <v>3276</v>
      </c>
      <c r="C673" s="744"/>
      <c r="D673" s="1013">
        <v>6</v>
      </c>
      <c r="E673" s="708"/>
      <c r="F673" s="999"/>
      <c r="G673" s="999"/>
      <c r="H673" s="999"/>
    </row>
    <row r="674" spans="1:8" s="405" customFormat="1" ht="18">
      <c r="A674" s="761"/>
      <c r="B674" s="814" t="s">
        <v>3665</v>
      </c>
      <c r="C674" s="744"/>
      <c r="D674" s="1013">
        <v>0</v>
      </c>
      <c r="E674" s="708"/>
      <c r="F674" s="999"/>
      <c r="G674" s="999"/>
      <c r="H674" s="999"/>
    </row>
    <row r="675" spans="1:8" s="405" customFormat="1" ht="15.75">
      <c r="A675" s="961"/>
      <c r="B675" s="1110" t="s">
        <v>3666</v>
      </c>
      <c r="C675" s="961" t="s">
        <v>2522</v>
      </c>
      <c r="D675" s="1033">
        <v>1</v>
      </c>
      <c r="E675" s="708"/>
      <c r="F675" s="1174"/>
      <c r="G675" s="1174"/>
      <c r="H675" s="1174"/>
    </row>
    <row r="676" spans="1:8" s="437" customFormat="1" ht="15.75">
      <c r="A676" s="1116" t="s">
        <v>1842</v>
      </c>
      <c r="B676" s="1117"/>
      <c r="C676" s="1118"/>
      <c r="D676" s="1118"/>
      <c r="E676" s="708"/>
      <c r="F676" s="999"/>
      <c r="G676" s="999"/>
      <c r="H676" s="999"/>
    </row>
    <row r="677" spans="1:8" ht="36">
      <c r="A677" s="1408">
        <v>940</v>
      </c>
      <c r="B677" s="811" t="s">
        <v>3646</v>
      </c>
      <c r="C677" s="787"/>
      <c r="D677" s="787"/>
      <c r="E677" s="708"/>
      <c r="F677" s="1174"/>
      <c r="G677" s="1174"/>
      <c r="H677" s="1174"/>
    </row>
    <row r="678" spans="1:8" ht="33.75">
      <c r="A678" s="1408"/>
      <c r="B678" s="1471" t="s">
        <v>3647</v>
      </c>
      <c r="C678" s="744" t="s">
        <v>3063</v>
      </c>
      <c r="D678" s="744" t="s">
        <v>3648</v>
      </c>
      <c r="E678" s="708"/>
      <c r="F678" s="1174"/>
      <c r="G678" s="1174"/>
      <c r="H678" s="1174"/>
    </row>
    <row r="679" spans="1:8" ht="18">
      <c r="A679" s="1408"/>
      <c r="B679" s="1471" t="s">
        <v>3649</v>
      </c>
      <c r="C679" s="744" t="s">
        <v>3650</v>
      </c>
      <c r="D679" s="744" t="s">
        <v>3651</v>
      </c>
      <c r="E679" s="708"/>
      <c r="F679" s="1174"/>
      <c r="G679" s="1174"/>
      <c r="H679" s="1174"/>
    </row>
    <row r="680" spans="1:8" s="437" customFormat="1" ht="33.75">
      <c r="A680" s="766"/>
      <c r="B680" s="816" t="s">
        <v>3652</v>
      </c>
      <c r="C680" s="754" t="s">
        <v>323</v>
      </c>
      <c r="D680" s="1474" t="s">
        <v>3653</v>
      </c>
      <c r="E680" s="708"/>
      <c r="F680" s="784"/>
      <c r="G680" s="784"/>
      <c r="H680" s="784"/>
    </row>
    <row r="681" spans="1:8" ht="15.75">
      <c r="A681" s="1408">
        <v>945</v>
      </c>
      <c r="B681" s="811" t="s">
        <v>2467</v>
      </c>
      <c r="C681" s="787"/>
      <c r="D681" s="744"/>
      <c r="E681" s="708"/>
      <c r="F681" s="784"/>
      <c r="G681" s="784"/>
      <c r="H681" s="784"/>
    </row>
    <row r="682" spans="1:8" ht="47.25">
      <c r="A682" s="744"/>
      <c r="B682" s="795" t="s">
        <v>2468</v>
      </c>
      <c r="C682" s="761" t="s">
        <v>3064</v>
      </c>
      <c r="D682" s="1037">
        <v>1.2</v>
      </c>
      <c r="E682" s="708"/>
      <c r="F682" s="1153"/>
      <c r="G682" s="1153"/>
      <c r="H682" s="1153"/>
    </row>
    <row r="683" spans="1:8" s="405" customFormat="1" ht="47.25">
      <c r="A683" s="754"/>
      <c r="B683" s="813" t="s">
        <v>2469</v>
      </c>
      <c r="C683" s="754" t="s">
        <v>3065</v>
      </c>
      <c r="D683" s="1032">
        <v>18</v>
      </c>
      <c r="E683" s="708"/>
      <c r="F683" s="1174"/>
      <c r="G683" s="1174"/>
      <c r="H683" s="1174"/>
    </row>
    <row r="684" spans="1:8" s="437" customFormat="1" ht="15.75">
      <c r="A684" s="1119" t="s">
        <v>2021</v>
      </c>
      <c r="B684" s="1120"/>
      <c r="C684" s="1121"/>
      <c r="D684" s="1121"/>
      <c r="E684" s="708"/>
      <c r="F684" s="531"/>
      <c r="G684" s="531"/>
      <c r="H684" s="531"/>
    </row>
    <row r="685" spans="1:8" ht="15.75">
      <c r="A685" s="1408">
        <v>950</v>
      </c>
      <c r="B685" s="811" t="s">
        <v>3179</v>
      </c>
      <c r="C685" s="787"/>
      <c r="D685" s="787"/>
      <c r="E685" s="708"/>
      <c r="F685" s="531"/>
      <c r="G685" s="531"/>
      <c r="H685" s="531"/>
    </row>
    <row r="686" spans="1:8" ht="15.75">
      <c r="A686" s="744"/>
      <c r="B686" s="795" t="s">
        <v>2023</v>
      </c>
      <c r="C686" s="744" t="s">
        <v>3066</v>
      </c>
      <c r="D686" s="1643" t="s">
        <v>2024</v>
      </c>
      <c r="E686" s="708"/>
      <c r="F686" s="531"/>
      <c r="G686" s="531"/>
      <c r="H686" s="531"/>
    </row>
    <row r="687" spans="1:8" ht="15.75">
      <c r="A687" s="744"/>
      <c r="B687" s="795" t="s">
        <v>2025</v>
      </c>
      <c r="C687" s="744" t="s">
        <v>3067</v>
      </c>
      <c r="D687" s="1647"/>
      <c r="E687" s="708"/>
      <c r="F687" s="1174"/>
      <c r="G687" s="1174"/>
      <c r="H687" s="1174"/>
    </row>
    <row r="688" spans="1:8" ht="31.5">
      <c r="A688" s="766"/>
      <c r="B688" s="813" t="s">
        <v>2026</v>
      </c>
      <c r="C688" s="766" t="s">
        <v>3068</v>
      </c>
      <c r="D688" s="1648"/>
      <c r="E688" s="708"/>
      <c r="F688" s="531"/>
      <c r="G688" s="531"/>
      <c r="H688" s="531"/>
    </row>
    <row r="689" spans="1:8" ht="15.75">
      <c r="A689" s="1408">
        <v>951</v>
      </c>
      <c r="B689" s="811" t="s">
        <v>2027</v>
      </c>
      <c r="C689" s="787"/>
      <c r="D689" s="787"/>
      <c r="E689" s="708"/>
      <c r="F689" s="531"/>
      <c r="G689" s="531"/>
      <c r="H689" s="531"/>
    </row>
    <row r="690" spans="1:8" ht="15.75">
      <c r="A690" s="744"/>
      <c r="B690" s="795" t="s">
        <v>3069</v>
      </c>
      <c r="C690" s="744" t="s">
        <v>3071</v>
      </c>
      <c r="D690" s="1643" t="s">
        <v>2068</v>
      </c>
      <c r="E690" s="708"/>
      <c r="F690" s="1174"/>
      <c r="G690" s="1174"/>
      <c r="H690" s="1174"/>
    </row>
    <row r="691" spans="1:8" ht="15.75">
      <c r="A691" s="766"/>
      <c r="B691" s="816" t="s">
        <v>3070</v>
      </c>
      <c r="C691" s="754" t="s">
        <v>3072</v>
      </c>
      <c r="D691" s="1649"/>
      <c r="E691" s="708"/>
      <c r="F691" s="999"/>
      <c r="G691" s="999"/>
      <c r="H691" s="999"/>
    </row>
    <row r="692" spans="1:8" ht="15.75">
      <c r="A692" s="1408">
        <v>952</v>
      </c>
      <c r="B692" s="811" t="s">
        <v>2028</v>
      </c>
      <c r="C692" s="787"/>
      <c r="D692" s="787"/>
      <c r="E692" s="708"/>
      <c r="F692" s="1174"/>
      <c r="G692" s="1174"/>
      <c r="H692" s="1174"/>
    </row>
    <row r="693" spans="1:8" s="437" customFormat="1" ht="31.5">
      <c r="A693" s="766"/>
      <c r="B693" s="816" t="s">
        <v>3073</v>
      </c>
      <c r="C693" s="754" t="s">
        <v>3074</v>
      </c>
      <c r="D693" s="1032">
        <v>30</v>
      </c>
      <c r="E693" s="708"/>
      <c r="F693" s="999"/>
      <c r="G693" s="999"/>
      <c r="H693" s="999"/>
    </row>
    <row r="694" spans="1:8" ht="15.75">
      <c r="A694" s="1408">
        <v>953</v>
      </c>
      <c r="B694" s="811" t="s">
        <v>2029</v>
      </c>
      <c r="C694" s="787"/>
      <c r="D694" s="744"/>
      <c r="E694" s="708"/>
      <c r="F694" s="927"/>
      <c r="G694" s="927"/>
      <c r="H694" s="927"/>
    </row>
    <row r="695" spans="1:8" s="437" customFormat="1" ht="15.75">
      <c r="A695" s="766"/>
      <c r="B695" s="816" t="s">
        <v>2030</v>
      </c>
      <c r="C695" s="754" t="s">
        <v>3075</v>
      </c>
      <c r="D695" s="1032">
        <v>20</v>
      </c>
      <c r="E695" s="708"/>
      <c r="F695" s="927"/>
      <c r="G695" s="927"/>
      <c r="H695" s="927"/>
    </row>
    <row r="696" spans="1:8" ht="15.75">
      <c r="A696" s="1122">
        <v>955</v>
      </c>
      <c r="B696" s="811" t="s">
        <v>2139</v>
      </c>
      <c r="C696" s="960"/>
      <c r="D696" s="931"/>
      <c r="E696" s="928"/>
      <c r="F696" s="1166"/>
      <c r="G696" s="1166"/>
      <c r="H696" s="1166"/>
    </row>
    <row r="697" spans="1:8" ht="15.75">
      <c r="A697" s="762"/>
      <c r="B697" s="1471" t="s">
        <v>2360</v>
      </c>
      <c r="C697" s="935"/>
      <c r="D697" s="931"/>
      <c r="E697" s="928"/>
      <c r="F697" s="1166"/>
      <c r="G697" s="1166"/>
      <c r="H697" s="1312" t="s">
        <v>3211</v>
      </c>
    </row>
    <row r="698" spans="1:8" ht="15.75">
      <c r="A698" s="762"/>
      <c r="B698" s="1471" t="s">
        <v>3076</v>
      </c>
      <c r="C698" s="917" t="s">
        <v>3183</v>
      </c>
      <c r="D698" s="1022" t="s">
        <v>2361</v>
      </c>
      <c r="E698" s="928"/>
      <c r="F698" s="1166"/>
      <c r="G698" s="1166"/>
      <c r="H698" s="1166"/>
    </row>
    <row r="699" spans="1:8" ht="15.75" customHeight="1">
      <c r="A699" s="762"/>
      <c r="B699" s="1471" t="s">
        <v>3077</v>
      </c>
      <c r="C699" s="1102" t="s">
        <v>3184</v>
      </c>
      <c r="D699" s="1002" t="s">
        <v>2362</v>
      </c>
      <c r="E699" s="930"/>
      <c r="F699" s="1166"/>
      <c r="G699" s="1166"/>
      <c r="H699" s="1166"/>
    </row>
    <row r="700" spans="1:8" ht="15.75" customHeight="1">
      <c r="A700" s="762"/>
      <c r="B700" s="1471" t="s">
        <v>3078</v>
      </c>
      <c r="C700" s="1102" t="s">
        <v>3185</v>
      </c>
      <c r="D700" s="1002" t="s">
        <v>2363</v>
      </c>
      <c r="E700" s="928"/>
      <c r="F700" s="1153"/>
      <c r="G700" s="1153"/>
      <c r="H700" s="1153"/>
    </row>
    <row r="701" spans="1:8" ht="15.75" customHeight="1">
      <c r="A701" s="959"/>
      <c r="B701" s="816" t="s">
        <v>3079</v>
      </c>
      <c r="C701" s="1262" t="s">
        <v>3186</v>
      </c>
      <c r="D701" s="1036" t="s">
        <v>2364</v>
      </c>
      <c r="E701" s="928"/>
      <c r="F701" s="1151"/>
      <c r="G701" s="1151"/>
      <c r="H701" s="1151"/>
    </row>
    <row r="702" spans="1:8" s="437" customFormat="1" ht="15.75">
      <c r="A702" s="797" t="s">
        <v>2022</v>
      </c>
      <c r="B702" s="821"/>
      <c r="C702" s="798"/>
      <c r="D702" s="798"/>
      <c r="E702" s="708"/>
      <c r="F702" s="1152"/>
      <c r="G702" s="1152"/>
      <c r="H702" s="1152"/>
    </row>
    <row r="703" spans="1:8" ht="15.75">
      <c r="A703" s="763">
        <v>980</v>
      </c>
      <c r="B703" s="822" t="s">
        <v>3259</v>
      </c>
      <c r="C703" s="774"/>
      <c r="D703" s="774"/>
      <c r="E703" s="708"/>
      <c r="F703" s="784"/>
      <c r="G703" s="784"/>
      <c r="H703" s="784"/>
    </row>
    <row r="704" spans="1:8" ht="13.5" customHeight="1">
      <c r="A704" s="744"/>
      <c r="B704" s="795" t="s">
        <v>3081</v>
      </c>
      <c r="C704" s="744" t="s">
        <v>3082</v>
      </c>
      <c r="D704" s="1012"/>
      <c r="E704" s="708"/>
      <c r="F704" s="531"/>
      <c r="G704" s="531"/>
      <c r="H704" s="531"/>
    </row>
    <row r="705" spans="1:8" ht="15.75">
      <c r="A705" s="744"/>
      <c r="B705" s="795" t="s">
        <v>3083</v>
      </c>
      <c r="C705" s="744"/>
      <c r="D705" s="1013">
        <v>23</v>
      </c>
      <c r="E705" s="708"/>
      <c r="F705" s="1115"/>
      <c r="G705" s="1115"/>
      <c r="H705" s="1115"/>
    </row>
    <row r="706" spans="1:8" ht="35.25" customHeight="1">
      <c r="A706" s="744"/>
      <c r="B706" s="795" t="s">
        <v>3084</v>
      </c>
      <c r="C706" s="744"/>
      <c r="D706" s="1024" t="s">
        <v>2357</v>
      </c>
      <c r="E706" s="708"/>
      <c r="F706" s="531"/>
      <c r="G706" s="531"/>
      <c r="H706" s="531"/>
    </row>
    <row r="707" spans="1:8" ht="15.75">
      <c r="A707" s="744"/>
      <c r="B707" s="795"/>
      <c r="C707" s="744"/>
      <c r="D707" s="1007"/>
      <c r="E707" s="708"/>
      <c r="F707" s="1115"/>
      <c r="G707" s="1115"/>
      <c r="H707" s="1115"/>
    </row>
    <row r="708" spans="1:8" ht="30.75" customHeight="1">
      <c r="A708" s="744"/>
      <c r="B708" s="795" t="s">
        <v>3085</v>
      </c>
      <c r="C708" s="744"/>
      <c r="D708" s="1024" t="s">
        <v>2358</v>
      </c>
      <c r="E708" s="708"/>
      <c r="F708" s="784"/>
      <c r="G708" s="784"/>
      <c r="H708" s="784"/>
    </row>
    <row r="709" spans="1:8" ht="15.75">
      <c r="A709" s="744"/>
      <c r="B709" s="795"/>
      <c r="C709" s="744"/>
      <c r="D709" s="1007"/>
      <c r="E709" s="708"/>
      <c r="F709" s="531"/>
      <c r="G709" s="531"/>
      <c r="H709" s="531"/>
    </row>
    <row r="710" spans="1:8" ht="15.75">
      <c r="A710" s="744"/>
      <c r="B710" s="795" t="s">
        <v>3086</v>
      </c>
      <c r="C710" s="744"/>
      <c r="D710" s="1013">
        <v>25</v>
      </c>
      <c r="E710" s="708"/>
      <c r="F710" s="1152"/>
      <c r="G710" s="1152"/>
      <c r="H710" s="1152"/>
    </row>
    <row r="711" spans="1:8" ht="15.75">
      <c r="A711" s="744"/>
      <c r="B711" s="795" t="s">
        <v>2470</v>
      </c>
      <c r="C711" s="744"/>
      <c r="D711" s="1013" t="s">
        <v>2359</v>
      </c>
      <c r="E711" s="708"/>
      <c r="F711" s="784"/>
      <c r="G711" s="784"/>
      <c r="H711" s="784"/>
    </row>
    <row r="712" spans="1:8" ht="15.75">
      <c r="A712" s="744"/>
      <c r="B712" s="795" t="s">
        <v>3087</v>
      </c>
      <c r="C712" s="744" t="s">
        <v>3088</v>
      </c>
      <c r="D712" s="1012"/>
      <c r="E712" s="708"/>
      <c r="F712" s="1157"/>
      <c r="G712" s="1157"/>
      <c r="H712" s="1157"/>
    </row>
    <row r="713" spans="1:8" ht="31.5">
      <c r="A713" s="744"/>
      <c r="B713" s="795" t="s">
        <v>2471</v>
      </c>
      <c r="C713" s="744"/>
      <c r="D713" s="1013">
        <v>36</v>
      </c>
      <c r="E713" s="708"/>
      <c r="F713" s="1144"/>
      <c r="G713" s="1144"/>
      <c r="H713" s="1144"/>
    </row>
    <row r="714" spans="1:8" s="649" customFormat="1" ht="15.75">
      <c r="A714" s="779"/>
      <c r="B714" s="815" t="s">
        <v>3089</v>
      </c>
      <c r="C714" s="779"/>
      <c r="D714" s="1187">
        <v>18</v>
      </c>
      <c r="E714" s="708"/>
      <c r="F714" s="1142"/>
      <c r="G714" s="1142"/>
      <c r="H714" s="1142"/>
    </row>
    <row r="715" spans="1:8" s="649" customFormat="1" ht="18">
      <c r="A715" s="770">
        <v>981</v>
      </c>
      <c r="B715" s="822" t="s">
        <v>3682</v>
      </c>
      <c r="C715" s="779"/>
      <c r="D715" s="1187"/>
      <c r="E715" s="708"/>
      <c r="F715" s="1142"/>
      <c r="G715" s="1142"/>
      <c r="H715" s="1142"/>
    </row>
    <row r="716" spans="1:8" s="649" customFormat="1" ht="18">
      <c r="A716" s="779"/>
      <c r="B716" s="815" t="s">
        <v>3667</v>
      </c>
      <c r="C716" s="779"/>
      <c r="D716" s="1187" t="s">
        <v>3674</v>
      </c>
      <c r="E716" s="708"/>
      <c r="F716" s="1142"/>
      <c r="G716" s="1142"/>
      <c r="H716" s="1142"/>
    </row>
    <row r="717" spans="1:8" s="649" customFormat="1" ht="18">
      <c r="A717" s="779"/>
      <c r="B717" s="815" t="s">
        <v>3668</v>
      </c>
      <c r="C717" s="779"/>
      <c r="D717" s="1187" t="s">
        <v>3674</v>
      </c>
      <c r="E717" s="708"/>
      <c r="F717" s="1142"/>
      <c r="G717" s="1142"/>
      <c r="H717" s="1142"/>
    </row>
    <row r="718" spans="1:8" s="649" customFormat="1" ht="18">
      <c r="A718" s="779"/>
      <c r="B718" s="815" t="s">
        <v>3669</v>
      </c>
      <c r="C718" s="779"/>
      <c r="D718" s="1187" t="s">
        <v>3675</v>
      </c>
      <c r="E718" s="708"/>
      <c r="F718" s="1142"/>
      <c r="G718" s="1142"/>
      <c r="H718" s="1142"/>
    </row>
    <row r="719" spans="1:8" s="649" customFormat="1" ht="18">
      <c r="A719" s="779"/>
      <c r="B719" s="815" t="s">
        <v>3670</v>
      </c>
      <c r="C719" s="779"/>
      <c r="D719" s="1187" t="s">
        <v>3676</v>
      </c>
      <c r="E719" s="708"/>
      <c r="F719" s="1142"/>
      <c r="G719" s="1142"/>
      <c r="H719" s="1142"/>
    </row>
    <row r="720" spans="1:8" s="649" customFormat="1" ht="18">
      <c r="A720" s="777"/>
      <c r="B720" s="812" t="s">
        <v>3671</v>
      </c>
      <c r="C720" s="777"/>
      <c r="D720" s="1015" t="s">
        <v>3672</v>
      </c>
      <c r="E720" s="708"/>
      <c r="F720" s="1142"/>
      <c r="G720" s="1142"/>
      <c r="H720" s="1142"/>
    </row>
    <row r="721" spans="1:8" s="409" customFormat="1" ht="15.75">
      <c r="A721" s="1408">
        <v>982</v>
      </c>
      <c r="B721" s="811" t="s">
        <v>3091</v>
      </c>
      <c r="C721" s="744"/>
      <c r="D721" s="756"/>
      <c r="E721" s="708"/>
      <c r="F721" s="1144"/>
      <c r="G721" s="1144"/>
      <c r="H721" s="1144"/>
    </row>
    <row r="722" spans="1:8" s="437" customFormat="1" ht="15.75" customHeight="1">
      <c r="A722" s="766"/>
      <c r="B722" s="816" t="s">
        <v>2070</v>
      </c>
      <c r="C722" s="754" t="s">
        <v>3090</v>
      </c>
      <c r="D722" s="1474" t="s">
        <v>2069</v>
      </c>
      <c r="E722" s="708"/>
      <c r="F722" s="1152"/>
      <c r="G722" s="1152"/>
      <c r="H722" s="1152"/>
    </row>
    <row r="723" spans="1:8" s="409" customFormat="1" ht="15.75">
      <c r="A723" s="1408">
        <v>983</v>
      </c>
      <c r="B723" s="811" t="s">
        <v>1844</v>
      </c>
      <c r="C723" s="744"/>
      <c r="D723" s="743"/>
      <c r="E723" s="708"/>
      <c r="F723" s="784"/>
      <c r="G723" s="784"/>
      <c r="H723" s="784"/>
    </row>
    <row r="724" spans="1:8" ht="31.5">
      <c r="A724" s="1336"/>
      <c r="B724" s="1337" t="s">
        <v>1820</v>
      </c>
      <c r="C724" s="914" t="s">
        <v>3092</v>
      </c>
      <c r="D724" s="1012"/>
      <c r="E724" s="708"/>
      <c r="F724" s="784"/>
      <c r="G724" s="784"/>
      <c r="H724" s="784"/>
    </row>
    <row r="725" spans="1:8" ht="15.75">
      <c r="A725" s="762"/>
      <c r="B725" s="1337" t="s">
        <v>2551</v>
      </c>
      <c r="C725" s="914"/>
      <c r="D725" s="1013" t="s">
        <v>3517</v>
      </c>
      <c r="E725" s="708"/>
      <c r="F725" s="927"/>
      <c r="G725" s="927"/>
      <c r="H725" s="949">
        <v>0</v>
      </c>
    </row>
    <row r="726" spans="1:8" ht="15.75">
      <c r="A726" s="762"/>
      <c r="B726" s="1337" t="s">
        <v>1821</v>
      </c>
      <c r="C726" s="914"/>
      <c r="D726" s="1013">
        <v>0</v>
      </c>
      <c r="E726" s="708"/>
      <c r="F726" s="949"/>
      <c r="G726" s="949"/>
      <c r="H726" s="949"/>
    </row>
    <row r="727" spans="1:8" ht="15.75" customHeight="1">
      <c r="A727" s="762"/>
      <c r="B727" s="1337" t="s">
        <v>2553</v>
      </c>
      <c r="C727" s="914"/>
      <c r="D727" s="1038"/>
      <c r="E727" s="708"/>
      <c r="F727" s="784"/>
      <c r="G727" s="784"/>
      <c r="H727" s="784"/>
    </row>
    <row r="728" spans="1:8" ht="15.75">
      <c r="A728" s="762"/>
      <c r="B728" s="1337" t="s">
        <v>1822</v>
      </c>
      <c r="C728" s="914"/>
      <c r="D728" s="1022" t="s">
        <v>2806</v>
      </c>
      <c r="E728" s="708"/>
      <c r="F728" s="784"/>
      <c r="G728" s="784"/>
      <c r="H728" s="784">
        <v>200</v>
      </c>
    </row>
    <row r="729" spans="1:8" ht="15.75">
      <c r="A729" s="762"/>
      <c r="B729" s="1337" t="s">
        <v>1823</v>
      </c>
      <c r="C729" s="914"/>
      <c r="D729" s="1013">
        <v>0</v>
      </c>
      <c r="E729" s="708"/>
      <c r="F729" s="949"/>
      <c r="G729" s="949"/>
      <c r="H729" s="949"/>
    </row>
    <row r="730" spans="1:8" ht="31.5">
      <c r="A730" s="762"/>
      <c r="B730" s="1337" t="s">
        <v>1824</v>
      </c>
      <c r="C730" s="914"/>
      <c r="D730" s="1037" t="s">
        <v>2804</v>
      </c>
      <c r="E730" s="708"/>
      <c r="F730" s="784"/>
      <c r="G730" s="784"/>
      <c r="H730" s="784">
        <v>100</v>
      </c>
    </row>
    <row r="731" spans="1:8" ht="15.75">
      <c r="A731" s="1336"/>
      <c r="B731" s="1337" t="s">
        <v>1825</v>
      </c>
      <c r="C731" s="800"/>
      <c r="D731" s="1022" t="s">
        <v>2806</v>
      </c>
      <c r="E731" s="708"/>
      <c r="F731" s="784"/>
      <c r="G731" s="784"/>
      <c r="H731" s="784">
        <v>300</v>
      </c>
    </row>
    <row r="732" spans="1:8" ht="31.5">
      <c r="A732" s="1336"/>
      <c r="B732" s="1337" t="s">
        <v>2554</v>
      </c>
      <c r="C732" s="800"/>
      <c r="D732" s="1031" t="s">
        <v>2804</v>
      </c>
      <c r="E732" s="708"/>
      <c r="F732" s="949"/>
      <c r="G732" s="949"/>
      <c r="H732" s="949"/>
    </row>
    <row r="733" spans="1:8" ht="31.5">
      <c r="A733" s="1336"/>
      <c r="B733" s="1337" t="s">
        <v>3294</v>
      </c>
      <c r="C733" s="800"/>
      <c r="D733" s="1031" t="s">
        <v>3518</v>
      </c>
      <c r="E733" s="708"/>
      <c r="F733" s="949"/>
      <c r="G733" s="949"/>
      <c r="H733" s="949"/>
    </row>
    <row r="734" spans="1:8" ht="18">
      <c r="A734" s="1336"/>
      <c r="B734" s="1337" t="s">
        <v>3295</v>
      </c>
      <c r="C734" s="800"/>
      <c r="D734" s="1031">
        <v>0</v>
      </c>
      <c r="E734" s="708"/>
      <c r="F734" s="949"/>
      <c r="G734" s="949"/>
      <c r="H734" s="949"/>
    </row>
    <row r="735" spans="1:8" ht="15.75">
      <c r="A735" s="1336"/>
      <c r="B735" s="1337" t="s">
        <v>3296</v>
      </c>
      <c r="C735" s="914" t="s">
        <v>3093</v>
      </c>
      <c r="D735" s="1013">
        <v>0</v>
      </c>
      <c r="E735" s="708"/>
      <c r="F735" s="949"/>
      <c r="G735" s="949"/>
      <c r="H735" s="949"/>
    </row>
    <row r="736" spans="1:8" ht="31.5">
      <c r="A736" s="762"/>
      <c r="B736" s="1337" t="s">
        <v>1826</v>
      </c>
      <c r="C736" s="914" t="s">
        <v>359</v>
      </c>
      <c r="D736" s="1022">
        <v>0.5</v>
      </c>
      <c r="E736" s="708"/>
      <c r="F736" s="1311">
        <v>0.5</v>
      </c>
      <c r="G736" s="531"/>
      <c r="H736" s="531"/>
    </row>
    <row r="737" spans="1:6" ht="15.75">
      <c r="A737" s="762"/>
      <c r="B737" s="1338" t="s">
        <v>2515</v>
      </c>
      <c r="C737" s="914" t="s">
        <v>2514</v>
      </c>
      <c r="D737" s="1022">
        <v>5</v>
      </c>
      <c r="E737" s="708"/>
      <c r="F737" s="1309">
        <v>2</v>
      </c>
    </row>
    <row r="738" spans="1:5" ht="15.75">
      <c r="A738" s="801" t="s">
        <v>2066</v>
      </c>
      <c r="B738" s="802"/>
      <c r="C738" s="803"/>
      <c r="D738" s="804"/>
      <c r="E738" s="708"/>
    </row>
    <row r="739" spans="1:5" ht="30" customHeight="1">
      <c r="A739" s="806" t="s">
        <v>2103</v>
      </c>
      <c r="B739" s="1651" t="s">
        <v>3114</v>
      </c>
      <c r="C739" s="1651"/>
      <c r="D739" s="1651"/>
      <c r="E739" s="708"/>
    </row>
    <row r="740" spans="1:5" ht="17.25" customHeight="1">
      <c r="A740" s="806" t="s">
        <v>3256</v>
      </c>
      <c r="B740" s="1651" t="s">
        <v>3257</v>
      </c>
      <c r="C740" s="1651"/>
      <c r="D740" s="1651"/>
      <c r="E740" s="708"/>
    </row>
    <row r="741" spans="1:4" ht="15.75">
      <c r="A741" s="734" t="s">
        <v>3681</v>
      </c>
      <c r="B741" s="1651" t="s">
        <v>3683</v>
      </c>
      <c r="C741" s="1651"/>
      <c r="D741" s="1651"/>
    </row>
    <row r="742" spans="1:4" ht="15.75">
      <c r="A742" s="734"/>
      <c r="B742" s="1472"/>
      <c r="C742" s="1472"/>
      <c r="D742" s="1472"/>
    </row>
    <row r="743" spans="1:5" ht="15.75" customHeight="1">
      <c r="A743" s="1646" t="s">
        <v>3112</v>
      </c>
      <c r="B743" s="1646"/>
      <c r="C743" s="1646"/>
      <c r="D743" s="1646"/>
      <c r="E743" s="708"/>
    </row>
    <row r="744" spans="1:5" ht="15.75">
      <c r="A744" s="800"/>
      <c r="B744" s="809" t="s">
        <v>3113</v>
      </c>
      <c r="C744" s="800"/>
      <c r="D744" s="800"/>
      <c r="E744" s="736"/>
    </row>
    <row r="745" spans="1:5" ht="15.75">
      <c r="A745" s="800"/>
      <c r="B745" s="809" t="s">
        <v>3280</v>
      </c>
      <c r="C745" s="800"/>
      <c r="D745" s="800"/>
      <c r="E745" s="736"/>
    </row>
    <row r="746" ht="15.75">
      <c r="B746" s="809" t="s">
        <v>3281</v>
      </c>
    </row>
  </sheetData>
  <sheetProtection/>
  <mergeCells count="31">
    <mergeCell ref="A8:D8"/>
    <mergeCell ref="A9:D9"/>
    <mergeCell ref="B141:B142"/>
    <mergeCell ref="D141:D142"/>
    <mergeCell ref="B143:B144"/>
    <mergeCell ref="D143:D144"/>
    <mergeCell ref="D491:D493"/>
    <mergeCell ref="D495:D497"/>
    <mergeCell ref="D499:D501"/>
    <mergeCell ref="B159:B160"/>
    <mergeCell ref="D159:D160"/>
    <mergeCell ref="B161:B162"/>
    <mergeCell ref="D161:D162"/>
    <mergeCell ref="B163:B164"/>
    <mergeCell ref="D163:D164"/>
    <mergeCell ref="D458:D460"/>
    <mergeCell ref="D462:D464"/>
    <mergeCell ref="D466:D468"/>
    <mergeCell ref="D470:D472"/>
    <mergeCell ref="D474:D476"/>
    <mergeCell ref="D478:D480"/>
    <mergeCell ref="D516:D518"/>
    <mergeCell ref="D520:D522"/>
    <mergeCell ref="A743:D743"/>
    <mergeCell ref="B651:B653"/>
    <mergeCell ref="D686:D688"/>
    <mergeCell ref="D690:D691"/>
    <mergeCell ref="B739:D739"/>
    <mergeCell ref="B740:D740"/>
    <mergeCell ref="B741:D741"/>
    <mergeCell ref="D524:D52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05"/>
  <sheetViews>
    <sheetView zoomScale="80" zoomScaleNormal="80" zoomScalePageLayoutView="0" workbookViewId="0" topLeftCell="A1">
      <selection activeCell="F169" sqref="F169"/>
    </sheetView>
  </sheetViews>
  <sheetFormatPr defaultColWidth="9.00390625" defaultRowHeight="12.75" outlineLevelRow="1"/>
  <cols>
    <col min="1" max="1" width="8.875" style="392" customWidth="1"/>
    <col min="2" max="2" width="97.375" style="392" customWidth="1"/>
    <col min="3" max="3" width="13.125" style="392" customWidth="1"/>
    <col min="4" max="4" width="20.125" style="392" customWidth="1"/>
    <col min="5" max="5" width="17.875" style="392" customWidth="1"/>
    <col min="6" max="6" width="9.125" style="392" customWidth="1"/>
    <col min="7" max="7" width="8.375" style="392" customWidth="1"/>
    <col min="8" max="9" width="9.125" style="392" customWidth="1"/>
    <col min="10" max="10" width="9.625" style="392" customWidth="1"/>
    <col min="11" max="16384" width="9.125" style="392" customWidth="1"/>
  </cols>
  <sheetData>
    <row r="1" spans="1:5" ht="12.75">
      <c r="A1" s="391"/>
      <c r="B1" s="391"/>
      <c r="C1" s="391"/>
      <c r="D1" s="391"/>
      <c r="E1" s="391"/>
    </row>
    <row r="2" spans="1:5" s="394" customFormat="1" ht="12.75">
      <c r="A2" s="393" t="s">
        <v>1772</v>
      </c>
      <c r="B2" s="393"/>
      <c r="C2" s="393" t="s">
        <v>1773</v>
      </c>
      <c r="D2" s="393"/>
      <c r="E2" s="393"/>
    </row>
    <row r="3" spans="1:5" s="394" customFormat="1" ht="12.75">
      <c r="A3" s="393" t="s">
        <v>1774</v>
      </c>
      <c r="B3" s="393"/>
      <c r="C3" s="393" t="s">
        <v>1775</v>
      </c>
      <c r="D3" s="393"/>
      <c r="E3" s="393"/>
    </row>
    <row r="4" spans="1:5" s="394" customFormat="1" ht="12.75">
      <c r="A4" s="393" t="s">
        <v>1776</v>
      </c>
      <c r="B4" s="393"/>
      <c r="C4" s="393" t="s">
        <v>1777</v>
      </c>
      <c r="D4" s="393"/>
      <c r="E4" s="393"/>
    </row>
    <row r="5" spans="1:5" s="394" customFormat="1" ht="12.75">
      <c r="A5" s="393"/>
      <c r="B5" s="393"/>
      <c r="C5" s="393"/>
      <c r="D5" s="393"/>
      <c r="E5" s="393"/>
    </row>
    <row r="6" spans="1:5" s="394" customFormat="1" ht="12.75">
      <c r="A6" s="393"/>
      <c r="B6" s="393"/>
      <c r="C6" s="393"/>
      <c r="D6" s="393"/>
      <c r="E6" s="393"/>
    </row>
    <row r="7" spans="1:5" s="394" customFormat="1" ht="12.75">
      <c r="A7" s="393" t="s">
        <v>1778</v>
      </c>
      <c r="B7" s="393"/>
      <c r="C7" s="393" t="s">
        <v>1779</v>
      </c>
      <c r="D7" s="393"/>
      <c r="E7" s="393"/>
    </row>
    <row r="8" spans="1:5" ht="4.5" customHeight="1">
      <c r="A8" s="391"/>
      <c r="B8" s="391"/>
      <c r="C8" s="391"/>
      <c r="D8" s="391"/>
      <c r="E8" s="391"/>
    </row>
    <row r="9" spans="1:5" s="397" customFormat="1" ht="20.25">
      <c r="A9" s="395" t="s">
        <v>1780</v>
      </c>
      <c r="B9" s="396"/>
      <c r="C9" s="395"/>
      <c r="D9" s="395"/>
      <c r="E9" s="395"/>
    </row>
    <row r="10" spans="1:5" ht="15.75">
      <c r="A10" s="398" t="s">
        <v>1781</v>
      </c>
      <c r="B10" s="399"/>
      <c r="C10" s="399"/>
      <c r="D10" s="399"/>
      <c r="E10" s="399"/>
    </row>
    <row r="11" spans="1:5" ht="15.75">
      <c r="A11" s="398" t="s">
        <v>1782</v>
      </c>
      <c r="B11" s="399"/>
      <c r="C11" s="399"/>
      <c r="D11" s="399"/>
      <c r="E11" s="399"/>
    </row>
    <row r="12" spans="1:5" ht="6" customHeight="1">
      <c r="A12" s="391"/>
      <c r="B12" s="391"/>
      <c r="C12" s="391"/>
      <c r="D12" s="391"/>
      <c r="E12" s="391"/>
    </row>
    <row r="13" spans="1:5" s="401" customFormat="1" ht="60.75" customHeight="1">
      <c r="A13" s="400" t="s">
        <v>1783</v>
      </c>
      <c r="B13" s="400" t="s">
        <v>1784</v>
      </c>
      <c r="C13" s="400" t="s">
        <v>1785</v>
      </c>
      <c r="D13" s="400" t="s">
        <v>1786</v>
      </c>
      <c r="E13" s="400" t="s">
        <v>425</v>
      </c>
    </row>
    <row r="14" spans="1:5" s="401" customFormat="1" ht="18.75" customHeight="1">
      <c r="A14" s="400">
        <v>1</v>
      </c>
      <c r="B14" s="400">
        <v>2</v>
      </c>
      <c r="C14" s="400">
        <v>3</v>
      </c>
      <c r="D14" s="400">
        <v>4</v>
      </c>
      <c r="E14" s="400">
        <v>5</v>
      </c>
    </row>
    <row r="15" spans="1:5" s="405" customFormat="1" ht="21" customHeight="1">
      <c r="A15" s="402" t="s">
        <v>1788</v>
      </c>
      <c r="B15" s="403"/>
      <c r="C15" s="403"/>
      <c r="D15" s="403"/>
      <c r="E15" s="404"/>
    </row>
    <row r="16" spans="1:5" s="409" customFormat="1" ht="18.75" customHeight="1" outlineLevel="1">
      <c r="A16" s="406">
        <v>100</v>
      </c>
      <c r="B16" s="407" t="s">
        <v>1789</v>
      </c>
      <c r="C16" s="408"/>
      <c r="D16" s="408"/>
      <c r="E16" s="408"/>
    </row>
    <row r="17" spans="1:5" ht="15.75" customHeight="1" outlineLevel="1">
      <c r="A17" s="410"/>
      <c r="B17" s="411" t="s">
        <v>1790</v>
      </c>
      <c r="C17" s="410" t="s">
        <v>1791</v>
      </c>
      <c r="D17" s="412"/>
      <c r="E17" s="412"/>
    </row>
    <row r="18" spans="1:5" ht="15.75" customHeight="1" outlineLevel="1">
      <c r="A18" s="410"/>
      <c r="B18" s="413" t="s">
        <v>587</v>
      </c>
      <c r="C18" s="410"/>
      <c r="D18" s="412"/>
      <c r="E18" s="412"/>
    </row>
    <row r="19" spans="1:5" ht="15.75" customHeight="1" outlineLevel="1">
      <c r="A19" s="410"/>
      <c r="B19" s="413" t="s">
        <v>588</v>
      </c>
      <c r="C19" s="410"/>
      <c r="D19" s="412">
        <v>0</v>
      </c>
      <c r="E19" s="412"/>
    </row>
    <row r="20" spans="1:5" ht="15.75" customHeight="1" outlineLevel="1">
      <c r="A20" s="410"/>
      <c r="B20" s="413" t="s">
        <v>589</v>
      </c>
      <c r="C20" s="410"/>
      <c r="D20" s="412">
        <v>0</v>
      </c>
      <c r="E20" s="412"/>
    </row>
    <row r="21" spans="1:5" ht="15.75" customHeight="1" outlineLevel="1">
      <c r="A21" s="410"/>
      <c r="B21" s="413" t="s">
        <v>590</v>
      </c>
      <c r="C21" s="410"/>
      <c r="D21" s="412">
        <v>0</v>
      </c>
      <c r="E21" s="412"/>
    </row>
    <row r="22" spans="1:5" ht="15.75" customHeight="1" outlineLevel="1">
      <c r="A22" s="410"/>
      <c r="B22" s="413" t="s">
        <v>591</v>
      </c>
      <c r="C22" s="410"/>
      <c r="D22" s="412">
        <v>33</v>
      </c>
      <c r="E22" s="412"/>
    </row>
    <row r="23" spans="1:5" ht="15.75" customHeight="1" outlineLevel="1">
      <c r="A23" s="410"/>
      <c r="B23" s="413" t="s">
        <v>592</v>
      </c>
      <c r="C23" s="410"/>
      <c r="D23" s="412">
        <v>50</v>
      </c>
      <c r="E23" s="412"/>
    </row>
    <row r="24" spans="1:7" ht="15.75" customHeight="1" outlineLevel="1">
      <c r="A24" s="410"/>
      <c r="B24" s="413" t="s">
        <v>593</v>
      </c>
      <c r="C24" s="410"/>
      <c r="D24" s="412">
        <v>0</v>
      </c>
      <c r="E24" s="412"/>
      <c r="G24" s="414"/>
    </row>
    <row r="25" spans="1:5" ht="17.25" customHeight="1" outlineLevel="1">
      <c r="A25" s="410"/>
      <c r="B25" s="411" t="s">
        <v>594</v>
      </c>
      <c r="C25" s="415" t="s">
        <v>595</v>
      </c>
      <c r="D25" s="412"/>
      <c r="E25" s="412"/>
    </row>
    <row r="26" spans="1:6" ht="15.75" customHeight="1" outlineLevel="1">
      <c r="A26" s="410"/>
      <c r="B26" s="619" t="s">
        <v>596</v>
      </c>
      <c r="C26" s="622"/>
      <c r="D26" s="621">
        <v>0</v>
      </c>
      <c r="E26" s="412"/>
      <c r="F26" s="512"/>
    </row>
    <row r="27" spans="1:5" ht="15.75" customHeight="1" outlineLevel="1">
      <c r="A27" s="410"/>
      <c r="B27" s="413" t="s">
        <v>597</v>
      </c>
      <c r="C27" s="415"/>
      <c r="D27" s="412">
        <v>10</v>
      </c>
      <c r="E27" s="412"/>
    </row>
    <row r="28" spans="1:5" ht="15.75" customHeight="1" outlineLevel="1">
      <c r="A28" s="410"/>
      <c r="B28" s="413" t="s">
        <v>598</v>
      </c>
      <c r="C28" s="415"/>
      <c r="D28" s="416"/>
      <c r="E28" s="412"/>
    </row>
    <row r="29" spans="1:5" ht="15.75" customHeight="1" outlineLevel="1">
      <c r="A29" s="410"/>
      <c r="B29" s="413" t="s">
        <v>599</v>
      </c>
      <c r="C29" s="415"/>
      <c r="D29" s="416" t="s">
        <v>600</v>
      </c>
      <c r="E29" s="412"/>
    </row>
    <row r="30" spans="1:5" ht="15.75" customHeight="1" outlineLevel="1">
      <c r="A30" s="410"/>
      <c r="B30" s="413" t="s">
        <v>601</v>
      </c>
      <c r="C30" s="415"/>
      <c r="D30" s="416" t="s">
        <v>602</v>
      </c>
      <c r="E30" s="412"/>
    </row>
    <row r="31" spans="1:5" ht="15.75" customHeight="1" outlineLevel="1">
      <c r="A31" s="410"/>
      <c r="B31" s="413" t="s">
        <v>603</v>
      </c>
      <c r="C31" s="415"/>
      <c r="D31" s="416" t="s">
        <v>604</v>
      </c>
      <c r="E31" s="412"/>
    </row>
    <row r="32" spans="1:5" ht="50.25" customHeight="1" outlineLevel="1">
      <c r="A32" s="410"/>
      <c r="B32" s="611" t="s">
        <v>527</v>
      </c>
      <c r="C32" s="612" t="s">
        <v>605</v>
      </c>
      <c r="D32" s="613">
        <v>180</v>
      </c>
      <c r="E32" s="570" t="s">
        <v>426</v>
      </c>
    </row>
    <row r="33" spans="1:5" ht="43.5" customHeight="1" outlineLevel="1">
      <c r="A33" s="410"/>
      <c r="B33" s="417" t="s">
        <v>612</v>
      </c>
      <c r="C33" s="415" t="s">
        <v>613</v>
      </c>
      <c r="D33" s="416"/>
      <c r="E33" s="412"/>
    </row>
    <row r="34" spans="1:5" ht="15.75" customHeight="1" outlineLevel="1">
      <c r="A34" s="410"/>
      <c r="B34" s="413" t="s">
        <v>614</v>
      </c>
      <c r="C34" s="415"/>
      <c r="D34" s="416" t="s">
        <v>615</v>
      </c>
      <c r="E34" s="412"/>
    </row>
    <row r="35" spans="1:5" ht="15.75" customHeight="1" outlineLevel="1">
      <c r="A35" s="410"/>
      <c r="B35" s="413" t="s">
        <v>616</v>
      </c>
      <c r="C35" s="415"/>
      <c r="D35" s="416" t="s">
        <v>615</v>
      </c>
      <c r="E35" s="412"/>
    </row>
    <row r="36" spans="1:5" ht="15.75" customHeight="1" outlineLevel="1">
      <c r="A36" s="410"/>
      <c r="B36" s="413" t="s">
        <v>617</v>
      </c>
      <c r="C36" s="415"/>
      <c r="D36" s="412">
        <v>0</v>
      </c>
      <c r="E36" s="412"/>
    </row>
    <row r="37" spans="1:5" ht="15.75" customHeight="1" outlineLevel="1">
      <c r="A37" s="410"/>
      <c r="B37" s="413" t="s">
        <v>618</v>
      </c>
      <c r="C37" s="415"/>
      <c r="D37" s="416" t="s">
        <v>615</v>
      </c>
      <c r="E37" s="412"/>
    </row>
    <row r="38" spans="1:5" ht="15.75" customHeight="1" outlineLevel="1">
      <c r="A38" s="410"/>
      <c r="B38" s="413" t="s">
        <v>619</v>
      </c>
      <c r="C38" s="415"/>
      <c r="D38" s="418" t="s">
        <v>620</v>
      </c>
      <c r="E38" s="412"/>
    </row>
    <row r="39" spans="1:5" ht="19.5" customHeight="1" outlineLevel="1">
      <c r="A39" s="410"/>
      <c r="B39" s="411" t="s">
        <v>621</v>
      </c>
      <c r="C39" s="415" t="s">
        <v>622</v>
      </c>
      <c r="D39" s="412"/>
      <c r="E39" s="412"/>
    </row>
    <row r="40" spans="1:5" ht="15.75" customHeight="1" outlineLevel="1">
      <c r="A40" s="410"/>
      <c r="B40" s="413" t="s">
        <v>623</v>
      </c>
      <c r="C40" s="415"/>
      <c r="D40" s="412">
        <v>0</v>
      </c>
      <c r="E40" s="412"/>
    </row>
    <row r="41" spans="1:5" ht="15.75" customHeight="1" outlineLevel="1">
      <c r="A41" s="410"/>
      <c r="B41" s="413" t="s">
        <v>624</v>
      </c>
      <c r="C41" s="415"/>
      <c r="D41" s="412">
        <v>11</v>
      </c>
      <c r="E41" s="412"/>
    </row>
    <row r="42" spans="1:5" ht="15.75" customHeight="1" outlineLevel="1">
      <c r="A42" s="410"/>
      <c r="B42" s="413" t="s">
        <v>625</v>
      </c>
      <c r="C42" s="415"/>
      <c r="D42" s="412">
        <v>0</v>
      </c>
      <c r="E42" s="412"/>
    </row>
    <row r="43" spans="1:5" ht="15.75" customHeight="1" outlineLevel="1">
      <c r="A43" s="410"/>
      <c r="B43" s="413" t="s">
        <v>626</v>
      </c>
      <c r="C43" s="415"/>
      <c r="D43" s="412">
        <v>1</v>
      </c>
      <c r="E43" s="412"/>
    </row>
    <row r="44" spans="1:5" ht="15.75" customHeight="1" outlineLevel="1">
      <c r="A44" s="410"/>
      <c r="B44" s="413" t="s">
        <v>627</v>
      </c>
      <c r="C44" s="415"/>
      <c r="D44" s="412">
        <v>1</v>
      </c>
      <c r="E44" s="412"/>
    </row>
    <row r="45" spans="1:5" ht="15.75" customHeight="1" outlineLevel="1">
      <c r="A45" s="410"/>
      <c r="B45" s="413" t="s">
        <v>628</v>
      </c>
      <c r="C45" s="415"/>
      <c r="D45" s="412">
        <v>1</v>
      </c>
      <c r="E45" s="412"/>
    </row>
    <row r="46" spans="1:5" ht="15.75" customHeight="1" outlineLevel="1">
      <c r="A46" s="410"/>
      <c r="B46" s="413" t="s">
        <v>629</v>
      </c>
      <c r="C46" s="415"/>
      <c r="D46" s="412">
        <v>0</v>
      </c>
      <c r="E46" s="412"/>
    </row>
    <row r="47" spans="1:5" ht="15.75" customHeight="1" outlineLevel="1">
      <c r="A47" s="410"/>
      <c r="B47" s="413" t="s">
        <v>630</v>
      </c>
      <c r="C47" s="415"/>
      <c r="D47" s="418" t="s">
        <v>631</v>
      </c>
      <c r="E47" s="412"/>
    </row>
    <row r="48" spans="1:5" ht="15.75" customHeight="1" outlineLevel="1">
      <c r="A48" s="410"/>
      <c r="B48" s="413" t="s">
        <v>632</v>
      </c>
      <c r="C48" s="415"/>
      <c r="D48" s="418" t="s">
        <v>633</v>
      </c>
      <c r="E48" s="412"/>
    </row>
    <row r="49" spans="1:5" ht="19.5" customHeight="1" outlineLevel="1">
      <c r="A49" s="410"/>
      <c r="B49" s="411" t="s">
        <v>634</v>
      </c>
      <c r="C49" s="415" t="s">
        <v>635</v>
      </c>
      <c r="D49" s="412">
        <v>17</v>
      </c>
      <c r="E49" s="412"/>
    </row>
    <row r="50" spans="1:5" s="423" customFormat="1" ht="19.5" customHeight="1" outlineLevel="1">
      <c r="A50" s="419"/>
      <c r="B50" s="420" t="s">
        <v>636</v>
      </c>
      <c r="C50" s="421" t="s">
        <v>637</v>
      </c>
      <c r="D50" s="422">
        <v>10</v>
      </c>
      <c r="E50" s="422"/>
    </row>
    <row r="51" spans="1:5" s="409" customFormat="1" ht="18.75" customHeight="1" outlineLevel="1">
      <c r="A51" s="424">
        <v>101</v>
      </c>
      <c r="B51" s="425" t="s">
        <v>638</v>
      </c>
      <c r="C51" s="426"/>
      <c r="D51" s="426"/>
      <c r="E51" s="426"/>
    </row>
    <row r="52" spans="1:5" ht="15.75" customHeight="1" outlineLevel="1">
      <c r="A52" s="410"/>
      <c r="B52" s="411" t="s">
        <v>1790</v>
      </c>
      <c r="C52" s="410" t="s">
        <v>639</v>
      </c>
      <c r="D52" s="412">
        <v>0</v>
      </c>
      <c r="E52" s="412"/>
    </row>
    <row r="53" spans="1:5" ht="17.25" customHeight="1" outlineLevel="1">
      <c r="A53" s="427"/>
      <c r="B53" s="411" t="s">
        <v>594</v>
      </c>
      <c r="C53" s="415" t="s">
        <v>640</v>
      </c>
      <c r="D53" s="412"/>
      <c r="E53" s="412"/>
    </row>
    <row r="54" spans="1:5" ht="15.75" customHeight="1" outlineLevel="1">
      <c r="A54" s="410"/>
      <c r="B54" s="413" t="s">
        <v>596</v>
      </c>
      <c r="C54" s="415"/>
      <c r="D54" s="412">
        <v>0</v>
      </c>
      <c r="E54" s="412"/>
    </row>
    <row r="55" spans="1:5" ht="15.75" customHeight="1" outlineLevel="1">
      <c r="A55" s="410"/>
      <c r="B55" s="413" t="s">
        <v>597</v>
      </c>
      <c r="C55" s="415"/>
      <c r="D55" s="412">
        <v>10</v>
      </c>
      <c r="E55" s="412"/>
    </row>
    <row r="56" spans="1:5" ht="15.75" customHeight="1" outlineLevel="1">
      <c r="A56" s="410"/>
      <c r="B56" s="413" t="s">
        <v>598</v>
      </c>
      <c r="C56" s="415"/>
      <c r="D56" s="416"/>
      <c r="E56" s="412"/>
    </row>
    <row r="57" spans="1:5" ht="15.75" customHeight="1" outlineLevel="1">
      <c r="A57" s="410"/>
      <c r="B57" s="413" t="s">
        <v>599</v>
      </c>
      <c r="C57" s="415"/>
      <c r="D57" s="416" t="s">
        <v>600</v>
      </c>
      <c r="E57" s="412"/>
    </row>
    <row r="58" spans="1:5" ht="15.75" customHeight="1" outlineLevel="1">
      <c r="A58" s="410"/>
      <c r="B58" s="413" t="s">
        <v>601</v>
      </c>
      <c r="C58" s="415"/>
      <c r="D58" s="416" t="s">
        <v>602</v>
      </c>
      <c r="E58" s="412"/>
    </row>
    <row r="59" spans="1:5" ht="15.75" customHeight="1" outlineLevel="1">
      <c r="A59" s="410"/>
      <c r="B59" s="413" t="s">
        <v>603</v>
      </c>
      <c r="C59" s="415"/>
      <c r="D59" s="416" t="s">
        <v>604</v>
      </c>
      <c r="E59" s="412"/>
    </row>
    <row r="60" spans="1:5" ht="43.5" customHeight="1" outlineLevel="1">
      <c r="A60" s="410"/>
      <c r="B60" s="631" t="s">
        <v>546</v>
      </c>
      <c r="C60" s="415" t="s">
        <v>641</v>
      </c>
      <c r="D60" s="416"/>
      <c r="E60" s="412"/>
    </row>
    <row r="61" spans="1:5" ht="15.75" customHeight="1" outlineLevel="1">
      <c r="A61" s="410"/>
      <c r="B61" s="413" t="s">
        <v>614</v>
      </c>
      <c r="C61" s="415"/>
      <c r="D61" s="416" t="s">
        <v>615</v>
      </c>
      <c r="E61" s="412"/>
    </row>
    <row r="62" spans="1:5" ht="15.75" customHeight="1" outlineLevel="1">
      <c r="A62" s="410"/>
      <c r="B62" s="413" t="s">
        <v>616</v>
      </c>
      <c r="C62" s="415"/>
      <c r="D62" s="416" t="s">
        <v>615</v>
      </c>
      <c r="E62" s="412"/>
    </row>
    <row r="63" spans="1:5" ht="15.75" customHeight="1" outlineLevel="1">
      <c r="A63" s="410"/>
      <c r="B63" s="413" t="s">
        <v>617</v>
      </c>
      <c r="C63" s="415"/>
      <c r="D63" s="412">
        <v>0</v>
      </c>
      <c r="E63" s="412"/>
    </row>
    <row r="64" spans="1:5" ht="15.75" customHeight="1" outlineLevel="1">
      <c r="A64" s="410"/>
      <c r="B64" s="413" t="s">
        <v>618</v>
      </c>
      <c r="C64" s="415"/>
      <c r="D64" s="416" t="s">
        <v>615</v>
      </c>
      <c r="E64" s="412"/>
    </row>
    <row r="65" spans="1:5" ht="15.75" customHeight="1" outlineLevel="1">
      <c r="A65" s="410"/>
      <c r="B65" s="413" t="s">
        <v>619</v>
      </c>
      <c r="C65" s="415"/>
      <c r="D65" s="418" t="s">
        <v>620</v>
      </c>
      <c r="E65" s="412"/>
    </row>
    <row r="66" spans="1:5" ht="16.5" customHeight="1" outlineLevel="1">
      <c r="A66" s="410"/>
      <c r="B66" s="632" t="s">
        <v>547</v>
      </c>
      <c r="C66" s="415" t="s">
        <v>642</v>
      </c>
      <c r="D66" s="412"/>
      <c r="E66" s="412"/>
    </row>
    <row r="67" spans="1:5" ht="15.75" customHeight="1" outlineLevel="1">
      <c r="A67" s="410"/>
      <c r="B67" s="413" t="s">
        <v>623</v>
      </c>
      <c r="C67" s="415"/>
      <c r="D67" s="412">
        <v>0</v>
      </c>
      <c r="E67" s="412"/>
    </row>
    <row r="68" spans="1:5" ht="15.75" customHeight="1" outlineLevel="1">
      <c r="A68" s="410"/>
      <c r="B68" s="413" t="s">
        <v>624</v>
      </c>
      <c r="C68" s="415"/>
      <c r="D68" s="412">
        <v>11</v>
      </c>
      <c r="E68" s="412"/>
    </row>
    <row r="69" spans="1:5" ht="15.75" customHeight="1" outlineLevel="1">
      <c r="A69" s="410"/>
      <c r="B69" s="413" t="s">
        <v>625</v>
      </c>
      <c r="C69" s="415"/>
      <c r="D69" s="412">
        <v>0</v>
      </c>
      <c r="E69" s="412"/>
    </row>
    <row r="70" spans="1:5" ht="15.75" customHeight="1" outlineLevel="1">
      <c r="A70" s="410"/>
      <c r="B70" s="413" t="s">
        <v>626</v>
      </c>
      <c r="C70" s="415"/>
      <c r="D70" s="412">
        <v>1</v>
      </c>
      <c r="E70" s="412"/>
    </row>
    <row r="71" spans="1:5" ht="15.75" customHeight="1" outlineLevel="1">
      <c r="A71" s="410"/>
      <c r="B71" s="413" t="s">
        <v>627</v>
      </c>
      <c r="C71" s="415"/>
      <c r="D71" s="412">
        <v>1</v>
      </c>
      <c r="E71" s="412"/>
    </row>
    <row r="72" spans="1:5" ht="15.75" customHeight="1" outlineLevel="1">
      <c r="A72" s="410"/>
      <c r="B72" s="413" t="s">
        <v>628</v>
      </c>
      <c r="C72" s="415"/>
      <c r="D72" s="412">
        <v>1</v>
      </c>
      <c r="E72" s="412"/>
    </row>
    <row r="73" spans="1:5" ht="15.75" customHeight="1" outlineLevel="1">
      <c r="A73" s="410"/>
      <c r="B73" s="413" t="s">
        <v>629</v>
      </c>
      <c r="C73" s="415"/>
      <c r="D73" s="412">
        <v>0</v>
      </c>
      <c r="E73" s="412"/>
    </row>
    <row r="74" spans="1:5" ht="15.75" customHeight="1" outlineLevel="1">
      <c r="A74" s="410"/>
      <c r="B74" s="413" t="s">
        <v>630</v>
      </c>
      <c r="C74" s="415"/>
      <c r="D74" s="418" t="s">
        <v>631</v>
      </c>
      <c r="E74" s="412"/>
    </row>
    <row r="75" spans="1:5" ht="15.75" customHeight="1" outlineLevel="1">
      <c r="A75" s="410"/>
      <c r="B75" s="413" t="s">
        <v>632</v>
      </c>
      <c r="C75" s="415"/>
      <c r="D75" s="418" t="s">
        <v>633</v>
      </c>
      <c r="E75" s="412"/>
    </row>
    <row r="76" spans="1:5" ht="16.5" customHeight="1" outlineLevel="1">
      <c r="A76" s="410"/>
      <c r="B76" s="632" t="s">
        <v>548</v>
      </c>
      <c r="C76" s="415" t="s">
        <v>635</v>
      </c>
      <c r="D76" s="412">
        <v>17</v>
      </c>
      <c r="E76" s="412"/>
    </row>
    <row r="77" spans="1:5" s="423" customFormat="1" ht="16.5" customHeight="1" outlineLevel="1">
      <c r="A77" s="428"/>
      <c r="B77" s="633" t="s">
        <v>549</v>
      </c>
      <c r="C77" s="421" t="s">
        <v>637</v>
      </c>
      <c r="D77" s="422">
        <v>10</v>
      </c>
      <c r="E77" s="422"/>
    </row>
    <row r="78" spans="1:5" s="409" customFormat="1" ht="17.25" customHeight="1" outlineLevel="1">
      <c r="A78" s="424">
        <v>102</v>
      </c>
      <c r="B78" s="425" t="s">
        <v>643</v>
      </c>
      <c r="C78" s="426"/>
      <c r="D78" s="426"/>
      <c r="E78" s="426"/>
    </row>
    <row r="79" spans="1:5" ht="15.75" customHeight="1" outlineLevel="1">
      <c r="A79" s="410"/>
      <c r="B79" s="411" t="s">
        <v>644</v>
      </c>
      <c r="C79" s="415" t="s">
        <v>645</v>
      </c>
      <c r="D79" s="412"/>
      <c r="E79" s="412"/>
    </row>
    <row r="80" spans="1:5" ht="15.75" customHeight="1" outlineLevel="1">
      <c r="A80" s="410"/>
      <c r="B80" s="413" t="s">
        <v>646</v>
      </c>
      <c r="C80" s="410"/>
      <c r="D80" s="412">
        <v>33</v>
      </c>
      <c r="E80" s="412"/>
    </row>
    <row r="81" spans="1:5" ht="15.75" customHeight="1" outlineLevel="1">
      <c r="A81" s="410"/>
      <c r="B81" s="413" t="s">
        <v>647</v>
      </c>
      <c r="C81" s="410"/>
      <c r="D81" s="412">
        <v>50</v>
      </c>
      <c r="E81" s="412"/>
    </row>
    <row r="82" spans="1:5" ht="15.75" customHeight="1" outlineLevel="1">
      <c r="A82" s="410"/>
      <c r="B82" s="413" t="s">
        <v>648</v>
      </c>
      <c r="C82" s="415"/>
      <c r="D82" s="412">
        <v>5</v>
      </c>
      <c r="E82" s="412"/>
    </row>
    <row r="83" spans="1:5" ht="15.75" customHeight="1" outlineLevel="1">
      <c r="A83" s="410"/>
      <c r="B83" s="413" t="s">
        <v>649</v>
      </c>
      <c r="C83" s="415"/>
      <c r="D83" s="412">
        <v>10</v>
      </c>
      <c r="E83" s="412"/>
    </row>
    <row r="84" spans="1:5" ht="15.75" customHeight="1" outlineLevel="1">
      <c r="A84" s="410"/>
      <c r="B84" s="413" t="s">
        <v>650</v>
      </c>
      <c r="C84" s="415"/>
      <c r="D84" s="412">
        <v>0</v>
      </c>
      <c r="E84" s="412"/>
    </row>
    <row r="85" spans="1:5" ht="15.75" customHeight="1" outlineLevel="1">
      <c r="A85" s="410"/>
      <c r="B85" s="413" t="s">
        <v>651</v>
      </c>
      <c r="C85" s="415"/>
      <c r="D85" s="412">
        <v>1</v>
      </c>
      <c r="E85" s="412"/>
    </row>
    <row r="86" spans="1:5" ht="15.75" customHeight="1" outlineLevel="1">
      <c r="A86" s="410"/>
      <c r="B86" s="413" t="s">
        <v>652</v>
      </c>
      <c r="C86" s="415"/>
      <c r="D86" s="412">
        <v>1</v>
      </c>
      <c r="E86" s="412"/>
    </row>
    <row r="87" spans="1:5" ht="12.75" customHeight="1" outlineLevel="1">
      <c r="A87" s="410"/>
      <c r="B87" s="413" t="s">
        <v>653</v>
      </c>
      <c r="C87" s="415"/>
      <c r="D87" s="412">
        <v>0</v>
      </c>
      <c r="E87" s="412"/>
    </row>
    <row r="88" spans="1:5" ht="41.25" customHeight="1" outlineLevel="1">
      <c r="A88" s="429"/>
      <c r="B88" s="610" t="s">
        <v>563</v>
      </c>
      <c r="C88" s="431"/>
      <c r="D88" s="432">
        <v>140</v>
      </c>
      <c r="E88" s="432"/>
    </row>
    <row r="89" spans="1:5" s="409" customFormat="1" ht="17.25" customHeight="1" outlineLevel="1">
      <c r="A89" s="424">
        <v>103</v>
      </c>
      <c r="B89" s="425" t="s">
        <v>654</v>
      </c>
      <c r="C89" s="426"/>
      <c r="D89" s="426"/>
      <c r="E89" s="426"/>
    </row>
    <row r="90" spans="1:5" ht="15.75" customHeight="1" outlineLevel="1">
      <c r="A90" s="410"/>
      <c r="B90" s="411" t="s">
        <v>644</v>
      </c>
      <c r="C90" s="415" t="s">
        <v>655</v>
      </c>
      <c r="D90" s="412"/>
      <c r="E90" s="412"/>
    </row>
    <row r="91" spans="1:5" ht="15.75" customHeight="1" outlineLevel="1">
      <c r="A91" s="410"/>
      <c r="B91" s="413" t="s">
        <v>656</v>
      </c>
      <c r="C91" s="410"/>
      <c r="D91" s="412">
        <v>33</v>
      </c>
      <c r="E91" s="412"/>
    </row>
    <row r="92" spans="1:5" ht="15.75" customHeight="1" outlineLevel="1">
      <c r="A92" s="410"/>
      <c r="B92" s="619" t="s">
        <v>657</v>
      </c>
      <c r="C92" s="620"/>
      <c r="D92" s="621">
        <v>0</v>
      </c>
      <c r="E92" s="626" t="s">
        <v>427</v>
      </c>
    </row>
    <row r="93" spans="1:5" ht="15.75" customHeight="1" outlineLevel="1">
      <c r="A93" s="410"/>
      <c r="B93" s="413" t="s">
        <v>658</v>
      </c>
      <c r="C93" s="415"/>
      <c r="D93" s="412">
        <v>5</v>
      </c>
      <c r="E93" s="412"/>
    </row>
    <row r="94" spans="1:5" ht="15.75" customHeight="1" outlineLevel="1">
      <c r="A94" s="427"/>
      <c r="B94" s="413" t="s">
        <v>659</v>
      </c>
      <c r="C94" s="415"/>
      <c r="D94" s="412">
        <v>10</v>
      </c>
      <c r="E94" s="412"/>
    </row>
    <row r="95" spans="1:5" ht="15.75" customHeight="1" outlineLevel="1">
      <c r="A95" s="427">
        <v>103</v>
      </c>
      <c r="B95" s="413" t="s">
        <v>650</v>
      </c>
      <c r="C95" s="415"/>
      <c r="D95" s="412">
        <v>0</v>
      </c>
      <c r="E95" s="412"/>
    </row>
    <row r="96" spans="1:5" ht="15.75" customHeight="1" outlineLevel="1">
      <c r="A96" s="427"/>
      <c r="B96" s="413" t="s">
        <v>651</v>
      </c>
      <c r="C96" s="415"/>
      <c r="D96" s="412">
        <v>1</v>
      </c>
      <c r="E96" s="412"/>
    </row>
    <row r="97" spans="1:5" ht="15.75" customHeight="1" outlineLevel="1">
      <c r="A97" s="410"/>
      <c r="B97" s="413" t="s">
        <v>652</v>
      </c>
      <c r="C97" s="415"/>
      <c r="D97" s="412">
        <v>1</v>
      </c>
      <c r="E97" s="412"/>
    </row>
    <row r="98" spans="1:5" ht="15.75" customHeight="1" outlineLevel="1">
      <c r="A98" s="410"/>
      <c r="B98" s="413" t="s">
        <v>653</v>
      </c>
      <c r="C98" s="415"/>
      <c r="D98" s="412">
        <v>0</v>
      </c>
      <c r="E98" s="412"/>
    </row>
    <row r="99" spans="1:5" ht="41.25" customHeight="1" outlineLevel="1">
      <c r="A99" s="429"/>
      <c r="B99" s="610" t="s">
        <v>660</v>
      </c>
      <c r="C99" s="431"/>
      <c r="D99" s="432">
        <v>0</v>
      </c>
      <c r="E99" s="432"/>
    </row>
    <row r="100" spans="1:5" s="409" customFormat="1" ht="17.25" customHeight="1" outlineLevel="1">
      <c r="A100" s="424">
        <v>120</v>
      </c>
      <c r="B100" s="425" t="s">
        <v>661</v>
      </c>
      <c r="C100" s="426"/>
      <c r="D100" s="426"/>
      <c r="E100" s="426"/>
    </row>
    <row r="101" spans="1:4" ht="15.75" customHeight="1" outlineLevel="1">
      <c r="A101" s="410"/>
      <c r="B101" s="411" t="s">
        <v>662</v>
      </c>
      <c r="C101" s="415" t="s">
        <v>663</v>
      </c>
      <c r="D101" s="412"/>
    </row>
    <row r="102" spans="1:5" ht="15.75" customHeight="1" outlineLevel="1">
      <c r="A102" s="410"/>
      <c r="B102" s="413" t="s">
        <v>664</v>
      </c>
      <c r="C102" s="410"/>
      <c r="D102" s="412">
        <v>0</v>
      </c>
      <c r="E102" s="412"/>
    </row>
    <row r="103" spans="1:5" ht="15.75" customHeight="1" outlineLevel="1">
      <c r="A103" s="410"/>
      <c r="B103" s="413" t="s">
        <v>665</v>
      </c>
      <c r="C103" s="410"/>
      <c r="D103" s="412">
        <v>0</v>
      </c>
      <c r="E103" s="412"/>
    </row>
    <row r="104" spans="1:5" ht="15.75" customHeight="1" outlineLevel="1">
      <c r="A104" s="410"/>
      <c r="B104" s="619" t="s">
        <v>648</v>
      </c>
      <c r="C104" s="622"/>
      <c r="D104" s="621">
        <v>0</v>
      </c>
      <c r="E104" s="412"/>
    </row>
    <row r="105" spans="1:5" ht="15.75" customHeight="1" outlineLevel="1">
      <c r="A105" s="410"/>
      <c r="B105" s="619" t="s">
        <v>666</v>
      </c>
      <c r="C105" s="622"/>
      <c r="D105" s="621">
        <v>0</v>
      </c>
      <c r="E105" s="412"/>
    </row>
    <row r="106" spans="1:5" ht="15.75" customHeight="1" outlineLevel="1">
      <c r="A106" s="410"/>
      <c r="B106" s="413" t="s">
        <v>667</v>
      </c>
      <c r="C106" s="415"/>
      <c r="D106" s="412">
        <v>0</v>
      </c>
      <c r="E106" s="412"/>
    </row>
    <row r="107" spans="1:5" ht="19.5" customHeight="1" outlineLevel="1">
      <c r="A107" s="410"/>
      <c r="B107" s="627" t="s">
        <v>540</v>
      </c>
      <c r="C107" s="623"/>
      <c r="D107" s="621">
        <v>20</v>
      </c>
      <c r="E107" s="524" t="s">
        <v>428</v>
      </c>
    </row>
    <row r="108" spans="1:5" ht="15.75" customHeight="1" outlineLevel="1">
      <c r="A108" s="410"/>
      <c r="B108" s="519" t="s">
        <v>538</v>
      </c>
      <c r="C108" s="415"/>
      <c r="D108" s="412">
        <v>0</v>
      </c>
      <c r="E108" s="412"/>
    </row>
    <row r="109" spans="1:5" s="409" customFormat="1" ht="17.25" customHeight="1" outlineLevel="1">
      <c r="A109" s="424">
        <v>121</v>
      </c>
      <c r="B109" s="425" t="s">
        <v>669</v>
      </c>
      <c r="C109" s="426"/>
      <c r="D109" s="426"/>
      <c r="E109" s="426"/>
    </row>
    <row r="110" spans="1:5" ht="15.75" customHeight="1" outlineLevel="1">
      <c r="A110" s="410"/>
      <c r="B110" s="411" t="s">
        <v>662</v>
      </c>
      <c r="C110" s="415" t="s">
        <v>670</v>
      </c>
      <c r="D110" s="412"/>
      <c r="E110" s="412"/>
    </row>
    <row r="111" spans="1:5" ht="15.75" customHeight="1" outlineLevel="1">
      <c r="A111" s="410"/>
      <c r="B111" s="413" t="s">
        <v>671</v>
      </c>
      <c r="C111" s="410"/>
      <c r="D111" s="412">
        <v>0</v>
      </c>
      <c r="E111" s="412"/>
    </row>
    <row r="112" spans="1:5" ht="15.75" customHeight="1" outlineLevel="1">
      <c r="A112" s="410"/>
      <c r="B112" s="413" t="s">
        <v>672</v>
      </c>
      <c r="C112" s="410"/>
      <c r="D112" s="412">
        <v>0</v>
      </c>
      <c r="E112" s="412"/>
    </row>
    <row r="113" spans="1:5" ht="15.75" customHeight="1" outlineLevel="1">
      <c r="A113" s="410"/>
      <c r="B113" s="413" t="s">
        <v>648</v>
      </c>
      <c r="C113" s="415"/>
      <c r="D113" s="412">
        <v>0</v>
      </c>
      <c r="E113" s="412"/>
    </row>
    <row r="114" spans="1:5" ht="15.75" customHeight="1" outlineLevel="1">
      <c r="A114" s="410"/>
      <c r="B114" s="413" t="s">
        <v>666</v>
      </c>
      <c r="C114" s="415"/>
      <c r="D114" s="412">
        <v>0</v>
      </c>
      <c r="E114" s="412"/>
    </row>
    <row r="115" spans="1:5" ht="15.75" customHeight="1" outlineLevel="1">
      <c r="A115" s="410"/>
      <c r="B115" s="413" t="s">
        <v>650</v>
      </c>
      <c r="C115" s="415"/>
      <c r="D115" s="412">
        <v>0</v>
      </c>
      <c r="E115" s="412"/>
    </row>
    <row r="116" spans="1:5" ht="26.25" customHeight="1" outlineLevel="1">
      <c r="A116" s="410"/>
      <c r="B116" s="627" t="s">
        <v>540</v>
      </c>
      <c r="C116" s="415"/>
      <c r="D116" s="621">
        <v>20</v>
      </c>
      <c r="E116" s="412"/>
    </row>
    <row r="117" spans="1:5" ht="15.75" customHeight="1" outlineLevel="1">
      <c r="A117" s="410"/>
      <c r="B117" s="413" t="s">
        <v>668</v>
      </c>
      <c r="C117" s="415"/>
      <c r="D117" s="412">
        <v>0</v>
      </c>
      <c r="E117" s="412"/>
    </row>
    <row r="118" spans="1:5" ht="15.75" customHeight="1" outlineLevel="1">
      <c r="A118" s="410"/>
      <c r="B118" s="411" t="s">
        <v>673</v>
      </c>
      <c r="C118" s="415" t="s">
        <v>674</v>
      </c>
      <c r="D118" s="434"/>
      <c r="E118" s="410"/>
    </row>
    <row r="119" spans="1:5" ht="15.75" customHeight="1" outlineLevel="1">
      <c r="A119" s="410"/>
      <c r="B119" s="413" t="s">
        <v>675</v>
      </c>
      <c r="C119" s="415"/>
      <c r="D119" s="416" t="s">
        <v>615</v>
      </c>
      <c r="E119" s="412"/>
    </row>
    <row r="120" spans="1:5" ht="15.75" customHeight="1" outlineLevel="1">
      <c r="A120" s="410"/>
      <c r="B120" s="413" t="s">
        <v>676</v>
      </c>
      <c r="C120" s="410"/>
      <c r="D120" s="412">
        <v>2</v>
      </c>
      <c r="E120" s="412"/>
    </row>
    <row r="121" spans="1:5" ht="15.75" customHeight="1" outlineLevel="1">
      <c r="A121" s="429"/>
      <c r="B121" s="435" t="s">
        <v>677</v>
      </c>
      <c r="C121" s="429"/>
      <c r="D121" s="432">
        <v>0</v>
      </c>
      <c r="E121" s="432"/>
    </row>
    <row r="122" spans="1:5" s="409" customFormat="1" ht="17.25" customHeight="1" outlineLevel="1">
      <c r="A122" s="424">
        <v>122</v>
      </c>
      <c r="B122" s="425" t="s">
        <v>678</v>
      </c>
      <c r="C122" s="426"/>
      <c r="D122" s="426"/>
      <c r="E122" s="426"/>
    </row>
    <row r="123" spans="1:5" ht="15.75" customHeight="1" outlineLevel="1">
      <c r="A123" s="410"/>
      <c r="B123" s="411" t="s">
        <v>662</v>
      </c>
      <c r="C123" s="415" t="s">
        <v>679</v>
      </c>
      <c r="D123" s="412"/>
      <c r="E123" s="412"/>
    </row>
    <row r="124" spans="1:5" ht="15.75" customHeight="1" outlineLevel="1">
      <c r="A124" s="410"/>
      <c r="B124" s="413" t="s">
        <v>680</v>
      </c>
      <c r="C124" s="410"/>
      <c r="D124" s="412">
        <v>0</v>
      </c>
      <c r="E124" s="412"/>
    </row>
    <row r="125" spans="1:5" ht="15.75" customHeight="1" outlineLevel="1">
      <c r="A125" s="410"/>
      <c r="B125" s="413" t="s">
        <v>681</v>
      </c>
      <c r="C125" s="410"/>
      <c r="D125" s="412">
        <v>0</v>
      </c>
      <c r="E125" s="412"/>
    </row>
    <row r="126" spans="1:5" ht="15.75" customHeight="1" outlineLevel="1">
      <c r="A126" s="410"/>
      <c r="B126" s="413" t="s">
        <v>682</v>
      </c>
      <c r="C126" s="410"/>
      <c r="D126" s="416" t="s">
        <v>615</v>
      </c>
      <c r="E126" s="412"/>
    </row>
    <row r="127" spans="1:5" ht="15.75" customHeight="1" outlineLevel="1">
      <c r="A127" s="410"/>
      <c r="B127" s="413" t="s">
        <v>683</v>
      </c>
      <c r="C127" s="415"/>
      <c r="D127" s="412">
        <v>0</v>
      </c>
      <c r="E127" s="412"/>
    </row>
    <row r="128" spans="1:5" ht="15.75" customHeight="1" outlineLevel="1">
      <c r="A128" s="410"/>
      <c r="B128" s="413" t="s">
        <v>684</v>
      </c>
      <c r="C128" s="415"/>
      <c r="D128" s="412">
        <v>0</v>
      </c>
      <c r="E128" s="412"/>
    </row>
    <row r="129" spans="1:5" ht="15.75" customHeight="1" outlineLevel="1">
      <c r="A129" s="410"/>
      <c r="B129" s="413" t="s">
        <v>685</v>
      </c>
      <c r="C129" s="415"/>
      <c r="D129" s="412">
        <v>0</v>
      </c>
      <c r="E129" s="412"/>
    </row>
    <row r="130" spans="1:5" ht="24.75" customHeight="1" outlineLevel="1">
      <c r="A130" s="410"/>
      <c r="B130" s="627" t="s">
        <v>541</v>
      </c>
      <c r="C130" s="415"/>
      <c r="D130" s="621">
        <v>20</v>
      </c>
      <c r="E130" s="412"/>
    </row>
    <row r="131" spans="1:5" ht="15.75" customHeight="1" outlineLevel="1">
      <c r="A131" s="410"/>
      <c r="B131" s="519" t="s">
        <v>668</v>
      </c>
      <c r="C131" s="415"/>
      <c r="D131" s="412">
        <v>0</v>
      </c>
      <c r="E131" s="412"/>
    </row>
    <row r="132" spans="1:5" s="409" customFormat="1" ht="17.25" customHeight="1" outlineLevel="1">
      <c r="A132" s="424">
        <v>123</v>
      </c>
      <c r="B132" s="425" t="s">
        <v>687</v>
      </c>
      <c r="C132" s="426"/>
      <c r="D132" s="426"/>
      <c r="E132" s="426"/>
    </row>
    <row r="133" spans="1:5" ht="15.75" customHeight="1" outlineLevel="1">
      <c r="A133" s="410"/>
      <c r="B133" s="411" t="s">
        <v>662</v>
      </c>
      <c r="C133" s="415" t="s">
        <v>688</v>
      </c>
      <c r="D133" s="412"/>
      <c r="E133" s="412"/>
    </row>
    <row r="134" spans="1:5" ht="15.75" customHeight="1" outlineLevel="1">
      <c r="A134" s="410"/>
      <c r="B134" s="413" t="s">
        <v>680</v>
      </c>
      <c r="C134" s="410"/>
      <c r="D134" s="412">
        <v>0</v>
      </c>
      <c r="E134" s="412"/>
    </row>
    <row r="135" spans="1:5" ht="15.75" customHeight="1" outlineLevel="1">
      <c r="A135" s="427">
        <v>123</v>
      </c>
      <c r="B135" s="413" t="s">
        <v>681</v>
      </c>
      <c r="C135" s="410"/>
      <c r="D135" s="412">
        <v>0</v>
      </c>
      <c r="E135" s="412"/>
    </row>
    <row r="136" spans="1:5" ht="15.75" customHeight="1" outlineLevel="1">
      <c r="A136" s="427"/>
      <c r="B136" s="413" t="s">
        <v>682</v>
      </c>
      <c r="C136" s="410"/>
      <c r="D136" s="416" t="s">
        <v>615</v>
      </c>
      <c r="E136" s="412"/>
    </row>
    <row r="137" spans="1:5" ht="15.75" customHeight="1" outlineLevel="1">
      <c r="A137" s="410"/>
      <c r="B137" s="413" t="s">
        <v>683</v>
      </c>
      <c r="C137" s="415"/>
      <c r="D137" s="412">
        <v>0</v>
      </c>
      <c r="E137" s="412"/>
    </row>
    <row r="138" spans="1:5" ht="15.75" customHeight="1" outlineLevel="1">
      <c r="A138" s="410"/>
      <c r="B138" s="413" t="s">
        <v>684</v>
      </c>
      <c r="C138" s="415"/>
      <c r="D138" s="412">
        <v>0</v>
      </c>
      <c r="E138" s="412"/>
    </row>
    <row r="139" spans="1:5" ht="15.75" customHeight="1" outlineLevel="1">
      <c r="A139" s="410"/>
      <c r="B139" s="413" t="s">
        <v>685</v>
      </c>
      <c r="C139" s="415"/>
      <c r="D139" s="412">
        <v>0</v>
      </c>
      <c r="E139" s="412"/>
    </row>
    <row r="140" spans="1:5" ht="30" customHeight="1" outlineLevel="1">
      <c r="A140" s="410"/>
      <c r="B140" s="627" t="s">
        <v>542</v>
      </c>
      <c r="C140" s="622"/>
      <c r="D140" s="621">
        <v>20</v>
      </c>
      <c r="E140" s="412"/>
    </row>
    <row r="141" spans="1:5" ht="15.75" customHeight="1" outlineLevel="1">
      <c r="A141" s="410"/>
      <c r="B141" s="519" t="s">
        <v>668</v>
      </c>
      <c r="C141" s="415"/>
      <c r="D141" s="412">
        <v>0</v>
      </c>
      <c r="E141" s="412"/>
    </row>
    <row r="142" spans="1:5" s="409" customFormat="1" ht="17.25" customHeight="1" outlineLevel="1">
      <c r="A142" s="424">
        <v>124</v>
      </c>
      <c r="B142" s="425" t="s">
        <v>689</v>
      </c>
      <c r="C142" s="426"/>
      <c r="D142" s="426"/>
      <c r="E142" s="426"/>
    </row>
    <row r="143" spans="1:5" ht="15.75" customHeight="1" outlineLevel="1">
      <c r="A143" s="410"/>
      <c r="B143" s="411" t="s">
        <v>662</v>
      </c>
      <c r="C143" s="415" t="s">
        <v>690</v>
      </c>
      <c r="D143" s="412"/>
      <c r="E143" s="412"/>
    </row>
    <row r="144" spans="1:5" ht="15.75" customHeight="1" outlineLevel="1">
      <c r="A144" s="410"/>
      <c r="B144" s="413" t="s">
        <v>680</v>
      </c>
      <c r="C144" s="410"/>
      <c r="D144" s="412">
        <v>0</v>
      </c>
      <c r="E144" s="412"/>
    </row>
    <row r="145" spans="1:5" ht="15.75" customHeight="1" outlineLevel="1">
      <c r="A145" s="410"/>
      <c r="B145" s="413" t="s">
        <v>681</v>
      </c>
      <c r="C145" s="410"/>
      <c r="D145" s="412">
        <v>0</v>
      </c>
      <c r="E145" s="412"/>
    </row>
    <row r="146" spans="1:5" ht="15.75" customHeight="1" outlineLevel="1">
      <c r="A146" s="410"/>
      <c r="B146" s="413" t="s">
        <v>682</v>
      </c>
      <c r="C146" s="410"/>
      <c r="D146" s="416" t="s">
        <v>615</v>
      </c>
      <c r="E146" s="412"/>
    </row>
    <row r="147" spans="1:5" ht="15.75" customHeight="1" outlineLevel="1">
      <c r="A147" s="410"/>
      <c r="B147" s="413" t="s">
        <v>683</v>
      </c>
      <c r="C147" s="415"/>
      <c r="D147" s="412">
        <v>0</v>
      </c>
      <c r="E147" s="412"/>
    </row>
    <row r="148" spans="1:5" ht="15.75" customHeight="1" outlineLevel="1">
      <c r="A148" s="410"/>
      <c r="B148" s="413" t="s">
        <v>684</v>
      </c>
      <c r="C148" s="415"/>
      <c r="D148" s="412">
        <v>0</v>
      </c>
      <c r="E148" s="412"/>
    </row>
    <row r="149" spans="1:5" ht="15.75" customHeight="1" outlineLevel="1">
      <c r="A149" s="410"/>
      <c r="B149" s="413" t="s">
        <v>685</v>
      </c>
      <c r="C149" s="415"/>
      <c r="D149" s="412">
        <v>0</v>
      </c>
      <c r="E149" s="412"/>
    </row>
    <row r="150" spans="1:5" ht="30.75" customHeight="1" outlineLevel="1">
      <c r="A150" s="410"/>
      <c r="B150" s="627" t="s">
        <v>541</v>
      </c>
      <c r="C150" s="415"/>
      <c r="D150" s="621">
        <v>20</v>
      </c>
      <c r="E150" s="412"/>
    </row>
    <row r="151" spans="1:5" ht="15.75" customHeight="1" outlineLevel="1">
      <c r="A151" s="410"/>
      <c r="B151" s="519" t="s">
        <v>668</v>
      </c>
      <c r="C151" s="415"/>
      <c r="D151" s="412">
        <v>0</v>
      </c>
      <c r="E151" s="412"/>
    </row>
    <row r="152" spans="1:5" s="409" customFormat="1" ht="17.25" customHeight="1" outlineLevel="1">
      <c r="A152" s="424">
        <v>125</v>
      </c>
      <c r="B152" s="425" t="s">
        <v>691</v>
      </c>
      <c r="C152" s="426"/>
      <c r="D152" s="426"/>
      <c r="E152" s="426"/>
    </row>
    <row r="153" spans="1:5" ht="15.75" customHeight="1" outlineLevel="1">
      <c r="A153" s="410"/>
      <c r="B153" s="411" t="s">
        <v>662</v>
      </c>
      <c r="C153" s="415" t="s">
        <v>692</v>
      </c>
      <c r="D153" s="412"/>
      <c r="E153" s="412"/>
    </row>
    <row r="154" spans="1:5" ht="15.75" customHeight="1" outlineLevel="1">
      <c r="A154" s="410"/>
      <c r="B154" s="413" t="s">
        <v>680</v>
      </c>
      <c r="C154" s="410"/>
      <c r="D154" s="412">
        <v>0</v>
      </c>
      <c r="E154" s="412"/>
    </row>
    <row r="155" spans="1:5" ht="15.75" customHeight="1" outlineLevel="1">
      <c r="A155" s="410"/>
      <c r="B155" s="413" t="s">
        <v>681</v>
      </c>
      <c r="C155" s="410"/>
      <c r="D155" s="412">
        <v>0</v>
      </c>
      <c r="E155" s="412"/>
    </row>
    <row r="156" spans="1:5" ht="15.75" customHeight="1" outlineLevel="1">
      <c r="A156" s="410"/>
      <c r="B156" s="413" t="s">
        <v>682</v>
      </c>
      <c r="C156" s="410"/>
      <c r="D156" s="416" t="s">
        <v>615</v>
      </c>
      <c r="E156" s="412"/>
    </row>
    <row r="157" spans="1:5" ht="15.75" customHeight="1" outlineLevel="1">
      <c r="A157" s="410"/>
      <c r="B157" s="413" t="s">
        <v>683</v>
      </c>
      <c r="C157" s="415"/>
      <c r="D157" s="412">
        <v>0</v>
      </c>
      <c r="E157" s="412"/>
    </row>
    <row r="158" spans="1:5" ht="15.75" customHeight="1" outlineLevel="1">
      <c r="A158" s="410"/>
      <c r="B158" s="413" t="s">
        <v>684</v>
      </c>
      <c r="C158" s="415"/>
      <c r="D158" s="412">
        <v>0</v>
      </c>
      <c r="E158" s="412"/>
    </row>
    <row r="159" spans="1:5" ht="15.75" customHeight="1" outlineLevel="1">
      <c r="A159" s="410"/>
      <c r="B159" s="413" t="s">
        <v>685</v>
      </c>
      <c r="C159" s="415"/>
      <c r="D159" s="412">
        <v>0</v>
      </c>
      <c r="E159" s="412"/>
    </row>
    <row r="160" spans="1:5" ht="26.25" customHeight="1" outlineLevel="1">
      <c r="A160" s="410"/>
      <c r="B160" s="627" t="s">
        <v>541</v>
      </c>
      <c r="C160" s="415"/>
      <c r="D160" s="621">
        <v>20</v>
      </c>
      <c r="E160" s="412"/>
    </row>
    <row r="161" spans="1:5" ht="15.75" customHeight="1" outlineLevel="1">
      <c r="A161" s="410"/>
      <c r="B161" s="519" t="s">
        <v>668</v>
      </c>
      <c r="C161" s="415"/>
      <c r="D161" s="412">
        <v>0</v>
      </c>
      <c r="E161" s="412"/>
    </row>
    <row r="162" spans="1:5" ht="5.25" customHeight="1" outlineLevel="1">
      <c r="A162" s="429"/>
      <c r="B162" s="430"/>
      <c r="C162" s="431"/>
      <c r="D162" s="432"/>
      <c r="E162" s="432"/>
    </row>
    <row r="163" spans="1:5" s="437" customFormat="1" ht="17.25" customHeight="1" outlineLevel="1">
      <c r="A163" s="424">
        <v>150</v>
      </c>
      <c r="B163" s="425" t="s">
        <v>693</v>
      </c>
      <c r="C163" s="436"/>
      <c r="D163" s="436"/>
      <c r="E163" s="436"/>
    </row>
    <row r="164" spans="1:6" s="409" customFormat="1" ht="17.25" customHeight="1" outlineLevel="1">
      <c r="A164" s="424"/>
      <c r="B164" s="411" t="s">
        <v>662</v>
      </c>
      <c r="C164" s="415" t="s">
        <v>694</v>
      </c>
      <c r="D164" s="412"/>
      <c r="E164" s="412"/>
      <c r="F164" s="409">
        <v>0</v>
      </c>
    </row>
    <row r="165" spans="1:5" s="409" customFormat="1" ht="17.25" customHeight="1" outlineLevel="1">
      <c r="A165" s="424"/>
      <c r="B165" s="413" t="s">
        <v>695</v>
      </c>
      <c r="C165" s="410"/>
      <c r="D165" s="412">
        <v>0</v>
      </c>
      <c r="E165" s="412"/>
    </row>
    <row r="166" spans="1:5" s="409" customFormat="1" ht="17.25" customHeight="1" outlineLevel="1">
      <c r="A166" s="424"/>
      <c r="B166" s="413" t="s">
        <v>696</v>
      </c>
      <c r="C166" s="410"/>
      <c r="D166" s="412">
        <v>0</v>
      </c>
      <c r="E166" s="412"/>
    </row>
    <row r="167" spans="1:5" s="409" customFormat="1" ht="17.25" customHeight="1" outlineLevel="1">
      <c r="A167" s="424"/>
      <c r="B167" s="413" t="s">
        <v>697</v>
      </c>
      <c r="C167" s="410"/>
      <c r="D167" s="412">
        <v>0</v>
      </c>
      <c r="E167" s="412"/>
    </row>
    <row r="168" spans="1:5" s="409" customFormat="1" ht="17.25" customHeight="1" outlineLevel="1">
      <c r="A168" s="424"/>
      <c r="B168" s="413" t="s">
        <v>698</v>
      </c>
      <c r="C168" s="410"/>
      <c r="D168" s="412">
        <v>0</v>
      </c>
      <c r="E168" s="412"/>
    </row>
    <row r="169" spans="1:5" s="409" customFormat="1" ht="17.25" customHeight="1" outlineLevel="1">
      <c r="A169" s="424"/>
      <c r="B169" s="413" t="s">
        <v>699</v>
      </c>
      <c r="C169" s="410"/>
      <c r="D169" s="412">
        <v>0</v>
      </c>
      <c r="E169" s="412"/>
    </row>
    <row r="170" spans="1:5" s="409" customFormat="1" ht="17.25" customHeight="1" outlineLevel="1">
      <c r="A170" s="424"/>
      <c r="B170" s="413" t="s">
        <v>700</v>
      </c>
      <c r="C170" s="410"/>
      <c r="D170" s="416" t="s">
        <v>615</v>
      </c>
      <c r="E170" s="412"/>
    </row>
    <row r="171" spans="1:5" s="409" customFormat="1" ht="17.25" customHeight="1" outlineLevel="1">
      <c r="A171" s="424"/>
      <c r="B171" s="413" t="s">
        <v>701</v>
      </c>
      <c r="C171" s="415"/>
      <c r="D171" s="412">
        <v>0</v>
      </c>
      <c r="E171" s="412"/>
    </row>
    <row r="172" spans="1:5" s="409" customFormat="1" ht="17.25" customHeight="1" outlineLevel="1">
      <c r="A172" s="424"/>
      <c r="B172" s="413" t="s">
        <v>702</v>
      </c>
      <c r="C172" s="415"/>
      <c r="D172" s="412">
        <v>0</v>
      </c>
      <c r="E172" s="412"/>
    </row>
    <row r="173" spans="1:5" s="409" customFormat="1" ht="30.75" customHeight="1" outlineLevel="1">
      <c r="A173" s="424"/>
      <c r="B173" s="627" t="s">
        <v>539</v>
      </c>
      <c r="C173" s="415"/>
      <c r="D173" s="412">
        <v>20</v>
      </c>
      <c r="E173" s="412"/>
    </row>
    <row r="174" spans="1:5" s="409" customFormat="1" ht="17.25" customHeight="1" outlineLevel="1">
      <c r="A174" s="424"/>
      <c r="B174" s="519" t="s">
        <v>710</v>
      </c>
      <c r="C174" s="415"/>
      <c r="D174" s="412">
        <v>0</v>
      </c>
      <c r="E174" s="412"/>
    </row>
    <row r="175" spans="1:5" ht="5.25" customHeight="1" outlineLevel="1">
      <c r="A175" s="429"/>
      <c r="B175" s="430"/>
      <c r="C175" s="431"/>
      <c r="D175" s="432"/>
      <c r="E175" s="432"/>
    </row>
    <row r="176" spans="1:5" s="437" customFormat="1" ht="17.25" customHeight="1" outlineLevel="1">
      <c r="A176" s="424">
        <v>151</v>
      </c>
      <c r="B176" s="425" t="s">
        <v>703</v>
      </c>
      <c r="C176" s="436"/>
      <c r="D176" s="436"/>
      <c r="E176" s="436"/>
    </row>
    <row r="177" spans="1:5" ht="15.75" customHeight="1" outlineLevel="1">
      <c r="A177" s="410"/>
      <c r="B177" s="411" t="s">
        <v>662</v>
      </c>
      <c r="C177" s="415" t="s">
        <v>704</v>
      </c>
      <c r="D177" s="412"/>
      <c r="E177" s="412"/>
    </row>
    <row r="178" spans="1:5" ht="15.75" customHeight="1" outlineLevel="1">
      <c r="A178" s="410"/>
      <c r="B178" s="413" t="s">
        <v>695</v>
      </c>
      <c r="C178" s="410"/>
      <c r="D178" s="412">
        <v>0</v>
      </c>
      <c r="E178" s="412"/>
    </row>
    <row r="179" spans="1:5" ht="15.75" customHeight="1" outlineLevel="1">
      <c r="A179" s="410"/>
      <c r="B179" s="413" t="s">
        <v>696</v>
      </c>
      <c r="C179" s="410"/>
      <c r="D179" s="412">
        <v>0</v>
      </c>
      <c r="E179" s="412"/>
    </row>
    <row r="180" spans="1:5" ht="15.75" customHeight="1" outlineLevel="1">
      <c r="A180" s="410"/>
      <c r="B180" s="413" t="s">
        <v>705</v>
      </c>
      <c r="C180" s="410"/>
      <c r="D180" s="412">
        <v>0</v>
      </c>
      <c r="E180" s="412"/>
    </row>
    <row r="181" spans="1:5" ht="15.75" customHeight="1" outlineLevel="1">
      <c r="A181" s="410"/>
      <c r="B181" s="413" t="s">
        <v>706</v>
      </c>
      <c r="C181" s="410"/>
      <c r="D181" s="412">
        <v>0</v>
      </c>
      <c r="E181" s="412"/>
    </row>
    <row r="182" spans="1:5" ht="15.75" customHeight="1" outlineLevel="1">
      <c r="A182" s="410"/>
      <c r="B182" s="413" t="s">
        <v>707</v>
      </c>
      <c r="C182" s="410"/>
      <c r="D182" s="416" t="s">
        <v>615</v>
      </c>
      <c r="E182" s="412"/>
    </row>
    <row r="183" spans="1:5" ht="15.75" customHeight="1" outlineLevel="1">
      <c r="A183" s="410"/>
      <c r="B183" s="413" t="s">
        <v>708</v>
      </c>
      <c r="C183" s="415"/>
      <c r="D183" s="412">
        <v>0</v>
      </c>
      <c r="E183" s="412"/>
    </row>
    <row r="184" spans="1:5" ht="15.75" customHeight="1" outlineLevel="1">
      <c r="A184" s="410"/>
      <c r="B184" s="413" t="s">
        <v>709</v>
      </c>
      <c r="C184" s="415"/>
      <c r="D184" s="412">
        <v>0</v>
      </c>
      <c r="E184" s="412"/>
    </row>
    <row r="185" spans="1:5" ht="25.5" customHeight="1" outlineLevel="1">
      <c r="A185" s="410"/>
      <c r="B185" s="627" t="s">
        <v>540</v>
      </c>
      <c r="C185" s="415"/>
      <c r="D185" s="412">
        <v>20</v>
      </c>
      <c r="E185" s="412"/>
    </row>
    <row r="186" spans="1:5" ht="15.75" customHeight="1" outlineLevel="1">
      <c r="A186" s="410"/>
      <c r="B186" s="519" t="s">
        <v>686</v>
      </c>
      <c r="C186" s="415"/>
      <c r="D186" s="412">
        <v>1</v>
      </c>
      <c r="E186" s="412"/>
    </row>
    <row r="187" spans="1:5" ht="5.25" customHeight="1" outlineLevel="1">
      <c r="A187" s="429"/>
      <c r="B187" s="430"/>
      <c r="C187" s="431"/>
      <c r="D187" s="432"/>
      <c r="E187" s="432"/>
    </row>
    <row r="188" spans="1:5" s="437" customFormat="1" ht="17.25" customHeight="1" outlineLevel="1">
      <c r="A188" s="424">
        <v>152</v>
      </c>
      <c r="B188" s="425" t="s">
        <v>711</v>
      </c>
      <c r="C188" s="436"/>
      <c r="D188" s="436"/>
      <c r="E188" s="436"/>
    </row>
    <row r="189" spans="1:5" ht="15.75" customHeight="1" outlineLevel="1">
      <c r="A189" s="410"/>
      <c r="B189" s="411" t="s">
        <v>662</v>
      </c>
      <c r="C189" s="415" t="s">
        <v>712</v>
      </c>
      <c r="D189" s="412"/>
      <c r="E189" s="412"/>
    </row>
    <row r="190" spans="1:5" ht="15.75" customHeight="1" outlineLevel="1">
      <c r="A190" s="410"/>
      <c r="B190" s="413" t="s">
        <v>695</v>
      </c>
      <c r="C190" s="410"/>
      <c r="D190" s="412">
        <v>0</v>
      </c>
      <c r="E190" s="412"/>
    </row>
    <row r="191" spans="1:5" ht="15.75" customHeight="1" outlineLevel="1">
      <c r="A191" s="410"/>
      <c r="B191" s="413" t="s">
        <v>696</v>
      </c>
      <c r="C191" s="410"/>
      <c r="D191" s="412">
        <v>0</v>
      </c>
      <c r="E191" s="412"/>
    </row>
    <row r="192" spans="1:5" ht="15.75" customHeight="1" outlineLevel="1">
      <c r="A192" s="410"/>
      <c r="B192" s="413" t="s">
        <v>705</v>
      </c>
      <c r="C192" s="410"/>
      <c r="D192" s="412">
        <v>0</v>
      </c>
      <c r="E192" s="412"/>
    </row>
    <row r="193" spans="1:5" ht="15.75" customHeight="1" outlineLevel="1">
      <c r="A193" s="410"/>
      <c r="B193" s="413" t="s">
        <v>706</v>
      </c>
      <c r="C193" s="410"/>
      <c r="D193" s="412">
        <v>0</v>
      </c>
      <c r="E193" s="412"/>
    </row>
    <row r="194" spans="1:5" ht="15.75" customHeight="1" outlineLevel="1">
      <c r="A194" s="410"/>
      <c r="B194" s="413" t="s">
        <v>707</v>
      </c>
      <c r="C194" s="410"/>
      <c r="D194" s="416" t="s">
        <v>615</v>
      </c>
      <c r="E194" s="412"/>
    </row>
    <row r="195" spans="1:5" ht="15.75" customHeight="1" outlineLevel="1">
      <c r="A195" s="410"/>
      <c r="B195" s="619" t="s">
        <v>708</v>
      </c>
      <c r="C195" s="622"/>
      <c r="D195" s="621">
        <v>0</v>
      </c>
      <c r="E195" s="412"/>
    </row>
    <row r="196" spans="1:5" ht="15.75" customHeight="1" outlineLevel="1">
      <c r="A196" s="410"/>
      <c r="B196" s="413" t="s">
        <v>709</v>
      </c>
      <c r="C196" s="415"/>
      <c r="D196" s="412">
        <v>0</v>
      </c>
      <c r="E196" s="412"/>
    </row>
    <row r="197" spans="1:5" ht="15.75" customHeight="1" outlineLevel="1">
      <c r="A197" s="410"/>
      <c r="B197" s="627" t="s">
        <v>540</v>
      </c>
      <c r="C197" s="415"/>
      <c r="D197" s="412">
        <v>20</v>
      </c>
      <c r="E197" s="412"/>
    </row>
    <row r="198" spans="1:5" ht="15.75" customHeight="1" outlineLevel="1">
      <c r="A198" s="410"/>
      <c r="B198" s="413" t="s">
        <v>710</v>
      </c>
      <c r="C198" s="415"/>
      <c r="D198" s="634">
        <v>1</v>
      </c>
      <c r="E198" s="412"/>
    </row>
    <row r="199" spans="1:5" ht="15.75" customHeight="1" outlineLevel="1">
      <c r="A199" s="429"/>
      <c r="B199" s="430"/>
      <c r="C199" s="431"/>
      <c r="D199" s="432"/>
      <c r="E199" s="432"/>
    </row>
    <row r="200" spans="1:5" s="437" customFormat="1" ht="17.25" customHeight="1" outlineLevel="1">
      <c r="A200" s="424">
        <v>153</v>
      </c>
      <c r="B200" s="425" t="s">
        <v>713</v>
      </c>
      <c r="C200" s="436"/>
      <c r="D200" s="436"/>
      <c r="E200" s="436"/>
    </row>
    <row r="201" spans="1:5" ht="15.75" customHeight="1" outlineLevel="1">
      <c r="A201" s="410"/>
      <c r="B201" s="411" t="s">
        <v>662</v>
      </c>
      <c r="C201" s="415" t="s">
        <v>714</v>
      </c>
      <c r="D201" s="412"/>
      <c r="E201" s="412"/>
    </row>
    <row r="202" spans="1:5" ht="15.75" customHeight="1" outlineLevel="1">
      <c r="A202" s="410"/>
      <c r="B202" s="413" t="s">
        <v>695</v>
      </c>
      <c r="C202" s="410"/>
      <c r="D202" s="412">
        <v>0</v>
      </c>
      <c r="E202" s="412"/>
    </row>
    <row r="203" spans="1:5" ht="15.75" customHeight="1" outlineLevel="1">
      <c r="A203" s="410"/>
      <c r="B203" s="413" t="s">
        <v>696</v>
      </c>
      <c r="C203" s="410"/>
      <c r="D203" s="412">
        <v>0</v>
      </c>
      <c r="E203" s="412"/>
    </row>
    <row r="204" spans="1:5" ht="15.75" customHeight="1" outlineLevel="1">
      <c r="A204" s="410"/>
      <c r="B204" s="413" t="s">
        <v>705</v>
      </c>
      <c r="C204" s="410"/>
      <c r="D204" s="412">
        <v>0</v>
      </c>
      <c r="E204" s="412"/>
    </row>
    <row r="205" spans="1:5" ht="15.75" customHeight="1" outlineLevel="1">
      <c r="A205" s="410"/>
      <c r="B205" s="413" t="s">
        <v>706</v>
      </c>
      <c r="C205" s="410"/>
      <c r="D205" s="412">
        <v>0</v>
      </c>
      <c r="E205" s="412"/>
    </row>
    <row r="206" spans="1:5" ht="15.75" customHeight="1" outlineLevel="1">
      <c r="A206" s="410"/>
      <c r="B206" s="413" t="s">
        <v>707</v>
      </c>
      <c r="C206" s="410"/>
      <c r="D206" s="416" t="s">
        <v>615</v>
      </c>
      <c r="E206" s="412"/>
    </row>
    <row r="207" spans="1:5" ht="15.75" customHeight="1" outlineLevel="1">
      <c r="A207" s="410"/>
      <c r="B207" s="619" t="s">
        <v>708</v>
      </c>
      <c r="C207" s="622"/>
      <c r="D207" s="621">
        <v>0</v>
      </c>
      <c r="E207" s="412"/>
    </row>
    <row r="208" spans="1:5" ht="15.75" customHeight="1" outlineLevel="1">
      <c r="A208" s="410"/>
      <c r="B208" s="413" t="s">
        <v>709</v>
      </c>
      <c r="C208" s="415"/>
      <c r="D208" s="412">
        <v>0</v>
      </c>
      <c r="E208" s="412"/>
    </row>
    <row r="209" spans="1:5" ht="15.75" customHeight="1" outlineLevel="1">
      <c r="A209" s="410"/>
      <c r="B209" s="627" t="s">
        <v>540</v>
      </c>
      <c r="C209" s="415"/>
      <c r="D209" s="412">
        <v>20</v>
      </c>
      <c r="E209" s="412"/>
    </row>
    <row r="210" spans="1:5" ht="15.75" customHeight="1" outlineLevel="1">
      <c r="A210" s="410"/>
      <c r="B210" s="519" t="s">
        <v>686</v>
      </c>
      <c r="C210" s="415"/>
      <c r="D210" s="634">
        <v>1</v>
      </c>
      <c r="E210" s="412"/>
    </row>
    <row r="211" spans="1:5" ht="16.5" customHeight="1" outlineLevel="1">
      <c r="A211" s="429"/>
      <c r="B211" s="430"/>
      <c r="C211" s="431"/>
      <c r="D211" s="432"/>
      <c r="E211" s="432"/>
    </row>
    <row r="212" spans="1:5" s="437" customFormat="1" ht="17.25" customHeight="1" outlineLevel="1">
      <c r="A212" s="424">
        <v>154</v>
      </c>
      <c r="B212" s="425" t="s">
        <v>715</v>
      </c>
      <c r="C212" s="436"/>
      <c r="D212" s="436"/>
      <c r="E212" s="436"/>
    </row>
    <row r="213" spans="1:5" ht="15.75" customHeight="1" outlineLevel="1">
      <c r="A213" s="410"/>
      <c r="B213" s="411" t="s">
        <v>662</v>
      </c>
      <c r="C213" s="415" t="s">
        <v>716</v>
      </c>
      <c r="D213" s="412"/>
      <c r="E213" s="412"/>
    </row>
    <row r="214" spans="1:5" ht="15.75" customHeight="1" outlineLevel="1">
      <c r="A214" s="410"/>
      <c r="B214" s="413" t="s">
        <v>695</v>
      </c>
      <c r="C214" s="410"/>
      <c r="D214" s="412">
        <v>0</v>
      </c>
      <c r="E214" s="412"/>
    </row>
    <row r="215" spans="1:5" ht="15.75" customHeight="1" outlineLevel="1">
      <c r="A215" s="410"/>
      <c r="B215" s="413" t="s">
        <v>696</v>
      </c>
      <c r="C215" s="410"/>
      <c r="D215" s="412">
        <v>0</v>
      </c>
      <c r="E215" s="412"/>
    </row>
    <row r="216" spans="1:6" ht="15.75" customHeight="1" outlineLevel="1">
      <c r="A216" s="410"/>
      <c r="B216" s="413" t="s">
        <v>705</v>
      </c>
      <c r="C216" s="410"/>
      <c r="D216" s="412">
        <v>0</v>
      </c>
      <c r="E216" s="537" t="s">
        <v>717</v>
      </c>
      <c r="F216" s="536"/>
    </row>
    <row r="217" spans="1:5" ht="15.75" customHeight="1" outlineLevel="1">
      <c r="A217" s="410"/>
      <c r="B217" s="413" t="s">
        <v>706</v>
      </c>
      <c r="C217" s="410"/>
      <c r="D217" s="412">
        <v>0</v>
      </c>
      <c r="E217" s="412"/>
    </row>
    <row r="218" spans="1:5" ht="15.75" customHeight="1" outlineLevel="1">
      <c r="A218" s="410"/>
      <c r="B218" s="413" t="s">
        <v>707</v>
      </c>
      <c r="C218" s="410"/>
      <c r="D218" s="416" t="s">
        <v>615</v>
      </c>
      <c r="E218" s="412"/>
    </row>
    <row r="219" spans="1:5" ht="15.75" customHeight="1" outlineLevel="1">
      <c r="A219" s="410"/>
      <c r="B219" s="619" t="s">
        <v>708</v>
      </c>
      <c r="C219" s="622"/>
      <c r="D219" s="621">
        <v>0</v>
      </c>
      <c r="E219" s="412"/>
    </row>
    <row r="220" spans="1:5" ht="15.75" customHeight="1" outlineLevel="1">
      <c r="A220" s="410"/>
      <c r="B220" s="413" t="s">
        <v>709</v>
      </c>
      <c r="C220" s="415"/>
      <c r="D220" s="412">
        <v>0</v>
      </c>
      <c r="E220" s="412"/>
    </row>
    <row r="221" spans="1:5" ht="15.75" customHeight="1" outlineLevel="1">
      <c r="A221" s="410"/>
      <c r="B221" s="627" t="s">
        <v>540</v>
      </c>
      <c r="C221" s="415"/>
      <c r="D221" s="412">
        <v>20</v>
      </c>
      <c r="E221" s="412"/>
    </row>
    <row r="222" spans="1:5" ht="15.75" customHeight="1" outlineLevel="1">
      <c r="A222" s="410"/>
      <c r="B222" s="413" t="s">
        <v>710</v>
      </c>
      <c r="C222" s="415"/>
      <c r="D222" s="634">
        <v>1</v>
      </c>
      <c r="E222" s="412"/>
    </row>
    <row r="223" spans="1:5" s="405" customFormat="1" ht="21" customHeight="1">
      <c r="A223" s="402" t="s">
        <v>718</v>
      </c>
      <c r="B223" s="403"/>
      <c r="C223" s="403"/>
      <c r="D223" s="403"/>
      <c r="E223" s="404"/>
    </row>
    <row r="224" spans="1:5" s="437" customFormat="1" ht="17.25" customHeight="1" outlineLevel="1">
      <c r="A224" s="424">
        <v>200</v>
      </c>
      <c r="B224" s="425" t="s">
        <v>719</v>
      </c>
      <c r="C224" s="436"/>
      <c r="D224" s="436"/>
      <c r="E224" s="436"/>
    </row>
    <row r="225" spans="1:5" ht="15.75" customHeight="1" outlineLevel="1">
      <c r="A225" s="410"/>
      <c r="B225" s="624" t="s">
        <v>543</v>
      </c>
      <c r="C225" s="622" t="s">
        <v>721</v>
      </c>
      <c r="D225" s="621">
        <v>60</v>
      </c>
      <c r="E225" s="524" t="s">
        <v>429</v>
      </c>
    </row>
    <row r="226" spans="1:5" ht="15.75" customHeight="1" outlineLevel="1">
      <c r="A226" s="410"/>
      <c r="B226" s="411" t="s">
        <v>722</v>
      </c>
      <c r="C226" s="415" t="s">
        <v>723</v>
      </c>
      <c r="D226" s="412"/>
      <c r="E226" s="524"/>
    </row>
    <row r="227" spans="1:5" ht="15.75" customHeight="1" outlineLevel="1">
      <c r="A227" s="410"/>
      <c r="B227" s="413" t="s">
        <v>724</v>
      </c>
      <c r="C227" s="410"/>
      <c r="D227" s="516" t="s">
        <v>372</v>
      </c>
      <c r="E227" s="524" t="s">
        <v>471</v>
      </c>
    </row>
    <row r="228" spans="1:5" ht="15.75" customHeight="1" outlineLevel="1">
      <c r="A228" s="410"/>
      <c r="B228" s="619" t="s">
        <v>533</v>
      </c>
      <c r="C228" s="620"/>
      <c r="D228" s="621">
        <v>30</v>
      </c>
      <c r="E228" s="524" t="s">
        <v>472</v>
      </c>
    </row>
    <row r="229" spans="1:5" ht="15.75" customHeight="1" outlineLevel="1">
      <c r="A229" s="410"/>
      <c r="B229" s="413" t="s">
        <v>727</v>
      </c>
      <c r="C229" s="410"/>
      <c r="D229" s="412">
        <v>0</v>
      </c>
      <c r="E229" s="525"/>
    </row>
    <row r="230" spans="1:5" ht="15.75" customHeight="1" outlineLevel="1">
      <c r="A230" s="410"/>
      <c r="B230" s="413" t="s">
        <v>728</v>
      </c>
      <c r="C230" s="410"/>
      <c r="D230" s="412">
        <v>0</v>
      </c>
      <c r="E230" s="412"/>
    </row>
    <row r="231" spans="1:5" ht="15.75" customHeight="1" outlineLevel="1">
      <c r="A231" s="410"/>
      <c r="B231" s="413" t="s">
        <v>729</v>
      </c>
      <c r="C231" s="410"/>
      <c r="D231" s="438" t="s">
        <v>1267</v>
      </c>
      <c r="E231" s="524" t="s">
        <v>430</v>
      </c>
    </row>
    <row r="232" spans="1:5" ht="15.75" customHeight="1" outlineLevel="1">
      <c r="A232" s="410"/>
      <c r="B232" s="413"/>
      <c r="C232" s="410"/>
      <c r="D232" s="439" t="s">
        <v>730</v>
      </c>
      <c r="E232" s="412"/>
    </row>
    <row r="233" spans="1:5" ht="15.75" customHeight="1" outlineLevel="1">
      <c r="A233" s="410"/>
      <c r="B233" s="413" t="s">
        <v>731</v>
      </c>
      <c r="C233" s="415"/>
      <c r="D233" s="416"/>
      <c r="E233" s="412"/>
    </row>
    <row r="234" spans="1:5" ht="15.75" customHeight="1" outlineLevel="1">
      <c r="A234" s="410"/>
      <c r="B234" s="413" t="s">
        <v>599</v>
      </c>
      <c r="C234" s="415"/>
      <c r="D234" s="416" t="s">
        <v>600</v>
      </c>
      <c r="E234" s="412"/>
    </row>
    <row r="235" spans="1:5" ht="15.75" customHeight="1" outlineLevel="1">
      <c r="A235" s="410"/>
      <c r="B235" s="413" t="s">
        <v>601</v>
      </c>
      <c r="C235" s="415"/>
      <c r="D235" s="416" t="s">
        <v>602</v>
      </c>
      <c r="E235" s="412"/>
    </row>
    <row r="236" spans="1:5" ht="15.75" customHeight="1" outlineLevel="1">
      <c r="A236" s="410"/>
      <c r="B236" s="413" t="s">
        <v>603</v>
      </c>
      <c r="C236" s="415"/>
      <c r="D236" s="416" t="s">
        <v>604</v>
      </c>
      <c r="E236" s="412"/>
    </row>
    <row r="237" spans="1:5" ht="15.75" customHeight="1" outlineLevel="1">
      <c r="A237" s="410"/>
      <c r="B237" s="413" t="s">
        <v>732</v>
      </c>
      <c r="C237" s="415"/>
      <c r="D237" s="412">
        <v>75</v>
      </c>
      <c r="E237" s="412"/>
    </row>
    <row r="238" spans="1:5" ht="15.75" customHeight="1" outlineLevel="1">
      <c r="A238" s="410"/>
      <c r="B238" s="411" t="s">
        <v>733</v>
      </c>
      <c r="C238" s="410" t="s">
        <v>734</v>
      </c>
      <c r="D238" s="434"/>
      <c r="E238" s="410"/>
    </row>
    <row r="239" spans="1:5" ht="15.75" customHeight="1" outlineLevel="1">
      <c r="A239" s="410"/>
      <c r="B239" s="413" t="s">
        <v>735</v>
      </c>
      <c r="C239" s="410"/>
      <c r="D239" s="412">
        <v>0</v>
      </c>
      <c r="E239" s="412"/>
    </row>
    <row r="240" spans="1:5" ht="15.75" customHeight="1" outlineLevel="1">
      <c r="A240" s="410"/>
      <c r="B240" s="413" t="s">
        <v>736</v>
      </c>
      <c r="C240" s="410"/>
      <c r="D240" s="412">
        <v>11</v>
      </c>
      <c r="E240" s="412"/>
    </row>
    <row r="241" spans="1:5" ht="15.75" customHeight="1" outlineLevel="1">
      <c r="A241" s="410"/>
      <c r="B241" s="413" t="s">
        <v>737</v>
      </c>
      <c r="C241" s="410"/>
      <c r="D241" s="412">
        <v>0</v>
      </c>
      <c r="E241" s="412"/>
    </row>
    <row r="242" spans="1:5" ht="15.75" customHeight="1" outlineLevel="1">
      <c r="A242" s="410"/>
      <c r="B242" s="413" t="s">
        <v>738</v>
      </c>
      <c r="C242" s="410"/>
      <c r="D242" s="412">
        <v>1</v>
      </c>
      <c r="E242" s="412"/>
    </row>
    <row r="243" spans="1:5" ht="5.25" customHeight="1" outlineLevel="1">
      <c r="A243" s="429"/>
      <c r="B243" s="435"/>
      <c r="C243" s="429"/>
      <c r="D243" s="432"/>
      <c r="E243" s="432"/>
    </row>
    <row r="244" spans="1:5" s="437" customFormat="1" ht="17.25" customHeight="1" outlineLevel="1">
      <c r="A244" s="424">
        <v>201</v>
      </c>
      <c r="B244" s="425" t="s">
        <v>739</v>
      </c>
      <c r="C244" s="436"/>
      <c r="D244" s="436"/>
      <c r="E244" s="436"/>
    </row>
    <row r="245" spans="1:5" ht="15.75" customHeight="1" outlineLevel="1">
      <c r="A245" s="410"/>
      <c r="B245" s="624" t="s">
        <v>543</v>
      </c>
      <c r="C245" s="622" t="s">
        <v>721</v>
      </c>
      <c r="D245" s="621">
        <v>60</v>
      </c>
      <c r="E245" s="412"/>
    </row>
    <row r="246" spans="1:5" ht="15.75" customHeight="1" outlineLevel="1">
      <c r="A246" s="410"/>
      <c r="B246" s="411" t="s">
        <v>722</v>
      </c>
      <c r="C246" s="415" t="s">
        <v>740</v>
      </c>
      <c r="D246" s="412"/>
      <c r="E246" s="412"/>
    </row>
    <row r="247" spans="1:5" ht="15.75" customHeight="1" outlineLevel="1">
      <c r="A247" s="410"/>
      <c r="B247" s="413" t="s">
        <v>724</v>
      </c>
      <c r="C247" s="410"/>
      <c r="D247" s="418" t="s">
        <v>741</v>
      </c>
      <c r="E247" s="524" t="s">
        <v>471</v>
      </c>
    </row>
    <row r="248" spans="1:5" ht="15.75" customHeight="1" outlineLevel="1">
      <c r="A248" s="410"/>
      <c r="B248" s="619" t="s">
        <v>534</v>
      </c>
      <c r="C248" s="620"/>
      <c r="D248" s="621">
        <v>30</v>
      </c>
      <c r="E248" s="524" t="s">
        <v>473</v>
      </c>
    </row>
    <row r="249" spans="1:5" ht="15.75" customHeight="1" outlineLevel="1">
      <c r="A249" s="410"/>
      <c r="B249" s="413" t="s">
        <v>727</v>
      </c>
      <c r="C249" s="410"/>
      <c r="D249" s="412">
        <v>0</v>
      </c>
      <c r="E249" s="412"/>
    </row>
    <row r="250" spans="1:5" ht="15.75" customHeight="1" outlineLevel="1">
      <c r="A250" s="410"/>
      <c r="B250" s="413" t="s">
        <v>728</v>
      </c>
      <c r="C250" s="410"/>
      <c r="D250" s="412">
        <v>0</v>
      </c>
      <c r="E250" s="412"/>
    </row>
    <row r="251" spans="1:5" ht="15.75" customHeight="1" outlineLevel="1">
      <c r="A251" s="410"/>
      <c r="B251" s="413" t="s">
        <v>729</v>
      </c>
      <c r="C251" s="410"/>
      <c r="D251" s="438" t="s">
        <v>1267</v>
      </c>
      <c r="E251" s="412"/>
    </row>
    <row r="252" spans="1:5" ht="15.75" customHeight="1" outlineLevel="1">
      <c r="A252" s="410"/>
      <c r="B252" s="413"/>
      <c r="C252" s="410"/>
      <c r="D252" s="439" t="s">
        <v>730</v>
      </c>
      <c r="E252" s="412"/>
    </row>
    <row r="253" spans="1:5" ht="15.75" customHeight="1" outlineLevel="1">
      <c r="A253" s="410"/>
      <c r="B253" s="413" t="s">
        <v>731</v>
      </c>
      <c r="C253" s="415"/>
      <c r="D253" s="416"/>
      <c r="E253" s="412"/>
    </row>
    <row r="254" spans="1:5" ht="15.75" customHeight="1" outlineLevel="1">
      <c r="A254" s="410"/>
      <c r="B254" s="413" t="s">
        <v>599</v>
      </c>
      <c r="C254" s="415"/>
      <c r="D254" s="416" t="s">
        <v>600</v>
      </c>
      <c r="E254" s="412"/>
    </row>
    <row r="255" spans="1:5" ht="15.75" customHeight="1" outlineLevel="1">
      <c r="A255" s="410"/>
      <c r="B255" s="413" t="s">
        <v>601</v>
      </c>
      <c r="C255" s="415"/>
      <c r="D255" s="416" t="s">
        <v>602</v>
      </c>
      <c r="E255" s="412"/>
    </row>
    <row r="256" spans="1:5" ht="15.75" customHeight="1" outlineLevel="1">
      <c r="A256" s="410"/>
      <c r="B256" s="413" t="s">
        <v>603</v>
      </c>
      <c r="C256" s="415"/>
      <c r="D256" s="416" t="s">
        <v>604</v>
      </c>
      <c r="E256" s="412"/>
    </row>
    <row r="257" spans="1:5" ht="15.75" customHeight="1" outlineLevel="1">
      <c r="A257" s="410"/>
      <c r="B257" s="413" t="s">
        <v>742</v>
      </c>
      <c r="C257" s="415"/>
      <c r="D257" s="412">
        <v>75</v>
      </c>
      <c r="E257" s="412"/>
    </row>
    <row r="258" spans="1:5" ht="15.75" customHeight="1" outlineLevel="1">
      <c r="A258" s="410"/>
      <c r="B258" s="411" t="s">
        <v>733</v>
      </c>
      <c r="C258" s="415" t="s">
        <v>743</v>
      </c>
      <c r="D258" s="434"/>
      <c r="E258" s="410"/>
    </row>
    <row r="259" spans="1:5" ht="15.75" customHeight="1" outlineLevel="1">
      <c r="A259" s="410"/>
      <c r="B259" s="413" t="s">
        <v>735</v>
      </c>
      <c r="C259" s="410"/>
      <c r="D259" s="412">
        <v>0</v>
      </c>
      <c r="E259" s="412"/>
    </row>
    <row r="260" spans="1:5" ht="15.75" customHeight="1" outlineLevel="1">
      <c r="A260" s="410"/>
      <c r="B260" s="413" t="s">
        <v>736</v>
      </c>
      <c r="C260" s="410"/>
      <c r="D260" s="412">
        <v>11</v>
      </c>
      <c r="E260" s="412"/>
    </row>
    <row r="261" spans="1:5" ht="15.75" customHeight="1" outlineLevel="1">
      <c r="A261" s="410"/>
      <c r="B261" s="413" t="s">
        <v>737</v>
      </c>
      <c r="C261" s="410"/>
      <c r="D261" s="412">
        <v>0</v>
      </c>
      <c r="E261" s="412"/>
    </row>
    <row r="262" spans="1:5" ht="15.75" customHeight="1" outlineLevel="1">
      <c r="A262" s="410"/>
      <c r="B262" s="413" t="s">
        <v>738</v>
      </c>
      <c r="C262" s="410"/>
      <c r="D262" s="412">
        <v>1</v>
      </c>
      <c r="E262" s="412"/>
    </row>
    <row r="263" spans="1:5" ht="5.25" customHeight="1" outlineLevel="1">
      <c r="A263" s="429"/>
      <c r="B263" s="435"/>
      <c r="C263" s="429"/>
      <c r="D263" s="432"/>
      <c r="E263" s="432"/>
    </row>
    <row r="264" spans="1:5" s="437" customFormat="1" ht="17.25" customHeight="1" outlineLevel="1">
      <c r="A264" s="424">
        <v>202</v>
      </c>
      <c r="B264" s="425" t="s">
        <v>744</v>
      </c>
      <c r="C264" s="436"/>
      <c r="D264" s="436"/>
      <c r="E264" s="436"/>
    </row>
    <row r="265" spans="1:5" s="437" customFormat="1" ht="17.25" customHeight="1" outlineLevel="1">
      <c r="A265" s="440"/>
      <c r="B265" s="624" t="s">
        <v>543</v>
      </c>
      <c r="C265" s="622" t="s">
        <v>721</v>
      </c>
      <c r="D265" s="621">
        <v>60</v>
      </c>
      <c r="E265" s="412"/>
    </row>
    <row r="266" spans="1:5" s="437" customFormat="1" ht="17.25" customHeight="1" outlineLevel="1">
      <c r="A266" s="440"/>
      <c r="B266" s="411" t="s">
        <v>722</v>
      </c>
      <c r="C266" s="415" t="s">
        <v>745</v>
      </c>
      <c r="D266" s="412"/>
      <c r="E266" s="412"/>
    </row>
    <row r="267" spans="1:5" s="437" customFormat="1" ht="17.25" customHeight="1" outlineLevel="1">
      <c r="A267" s="440"/>
      <c r="B267" s="413" t="s">
        <v>724</v>
      </c>
      <c r="C267" s="410"/>
      <c r="D267" s="418" t="s">
        <v>741</v>
      </c>
      <c r="E267" s="412"/>
    </row>
    <row r="268" spans="1:5" s="437" customFormat="1" ht="17.25" customHeight="1" outlineLevel="1">
      <c r="A268" s="440"/>
      <c r="B268" s="619" t="s">
        <v>534</v>
      </c>
      <c r="C268" s="620"/>
      <c r="D268" s="621">
        <v>30</v>
      </c>
      <c r="E268" s="412"/>
    </row>
    <row r="269" spans="1:5" s="437" customFormat="1" ht="17.25" customHeight="1" outlineLevel="1">
      <c r="A269" s="440"/>
      <c r="B269" s="413" t="s">
        <v>727</v>
      </c>
      <c r="C269" s="410"/>
      <c r="D269" s="412">
        <v>0</v>
      </c>
      <c r="E269" s="412"/>
    </row>
    <row r="270" spans="1:5" s="437" customFormat="1" ht="17.25" customHeight="1" outlineLevel="1">
      <c r="A270" s="440"/>
      <c r="B270" s="413" t="s">
        <v>728</v>
      </c>
      <c r="C270" s="410"/>
      <c r="D270" s="412">
        <v>0</v>
      </c>
      <c r="E270" s="412"/>
    </row>
    <row r="271" spans="1:5" s="437" customFormat="1" ht="17.25" customHeight="1" outlineLevel="1">
      <c r="A271" s="440"/>
      <c r="B271" s="413" t="s">
        <v>729</v>
      </c>
      <c r="C271" s="410"/>
      <c r="D271" s="438" t="s">
        <v>1267</v>
      </c>
      <c r="E271" s="412"/>
    </row>
    <row r="272" spans="1:5" s="437" customFormat="1" ht="17.25" customHeight="1" outlineLevel="1">
      <c r="A272" s="440"/>
      <c r="B272" s="413"/>
      <c r="C272" s="410"/>
      <c r="D272" s="439" t="s">
        <v>730</v>
      </c>
      <c r="E272" s="412"/>
    </row>
    <row r="273" spans="1:5" s="437" customFormat="1" ht="17.25" customHeight="1" outlineLevel="1">
      <c r="A273" s="440"/>
      <c r="B273" s="413" t="s">
        <v>731</v>
      </c>
      <c r="C273" s="415"/>
      <c r="D273" s="416"/>
      <c r="E273" s="412"/>
    </row>
    <row r="274" spans="1:5" s="437" customFormat="1" ht="17.25" customHeight="1" outlineLevel="1">
      <c r="A274" s="440"/>
      <c r="B274" s="413" t="s">
        <v>599</v>
      </c>
      <c r="C274" s="415"/>
      <c r="D274" s="416" t="s">
        <v>600</v>
      </c>
      <c r="E274" s="412"/>
    </row>
    <row r="275" spans="1:5" s="437" customFormat="1" ht="17.25" customHeight="1" outlineLevel="1">
      <c r="A275" s="440"/>
      <c r="B275" s="413" t="s">
        <v>601</v>
      </c>
      <c r="C275" s="415"/>
      <c r="D275" s="416" t="s">
        <v>602</v>
      </c>
      <c r="E275" s="412"/>
    </row>
    <row r="276" spans="1:5" s="437" customFormat="1" ht="17.25" customHeight="1" outlineLevel="1">
      <c r="A276" s="440"/>
      <c r="B276" s="413" t="s">
        <v>603</v>
      </c>
      <c r="C276" s="415"/>
      <c r="D276" s="416" t="s">
        <v>604</v>
      </c>
      <c r="E276" s="412"/>
    </row>
    <row r="277" spans="1:5" s="437" customFormat="1" ht="17.25" customHeight="1" outlineLevel="1">
      <c r="A277" s="440"/>
      <c r="B277" s="413" t="s">
        <v>742</v>
      </c>
      <c r="C277" s="415"/>
      <c r="D277" s="412">
        <v>150</v>
      </c>
      <c r="E277" s="412"/>
    </row>
    <row r="278" spans="1:5" s="437" customFormat="1" ht="17.25" customHeight="1" outlineLevel="1">
      <c r="A278" s="440"/>
      <c r="B278" s="411" t="s">
        <v>733</v>
      </c>
      <c r="C278" s="415" t="s">
        <v>746</v>
      </c>
      <c r="D278" s="434"/>
      <c r="E278" s="410"/>
    </row>
    <row r="279" spans="1:5" s="437" customFormat="1" ht="17.25" customHeight="1" outlineLevel="1">
      <c r="A279" s="440"/>
      <c r="B279" s="413" t="s">
        <v>735</v>
      </c>
      <c r="C279" s="410"/>
      <c r="D279" s="412">
        <v>0</v>
      </c>
      <c r="E279" s="412"/>
    </row>
    <row r="280" spans="1:5" s="437" customFormat="1" ht="17.25" customHeight="1" outlineLevel="1">
      <c r="A280" s="440"/>
      <c r="B280" s="413" t="s">
        <v>736</v>
      </c>
      <c r="C280" s="410"/>
      <c r="D280" s="412">
        <v>11</v>
      </c>
      <c r="E280" s="412"/>
    </row>
    <row r="281" spans="1:5" s="437" customFormat="1" ht="17.25" customHeight="1" outlineLevel="1">
      <c r="A281" s="440"/>
      <c r="B281" s="413" t="s">
        <v>737</v>
      </c>
      <c r="C281" s="410"/>
      <c r="D281" s="412">
        <v>0</v>
      </c>
      <c r="E281" s="412"/>
    </row>
    <row r="282" spans="1:5" s="437" customFormat="1" ht="17.25" customHeight="1" outlineLevel="1">
      <c r="A282" s="440"/>
      <c r="B282" s="413" t="s">
        <v>738</v>
      </c>
      <c r="C282" s="415"/>
      <c r="D282" s="412">
        <v>1</v>
      </c>
      <c r="E282" s="412"/>
    </row>
    <row r="283" spans="1:5" s="437" customFormat="1" ht="17.25" customHeight="1" outlineLevel="1">
      <c r="A283" s="440"/>
      <c r="B283" s="411" t="s">
        <v>747</v>
      </c>
      <c r="C283" s="415" t="s">
        <v>748</v>
      </c>
      <c r="D283" s="412"/>
      <c r="E283" s="412"/>
    </row>
    <row r="284" spans="1:5" s="437" customFormat="1" ht="17.25" customHeight="1" outlineLevel="1">
      <c r="A284" s="440"/>
      <c r="B284" s="413" t="s">
        <v>749</v>
      </c>
      <c r="C284" s="415"/>
      <c r="D284" s="412"/>
      <c r="E284" s="412"/>
    </row>
    <row r="285" spans="1:5" s="437" customFormat="1" ht="28.5" customHeight="1" outlineLevel="1">
      <c r="A285" s="440"/>
      <c r="B285" s="433" t="s">
        <v>750</v>
      </c>
      <c r="C285" s="415"/>
      <c r="D285" s="418" t="s">
        <v>725</v>
      </c>
      <c r="E285" s="412"/>
    </row>
    <row r="286" spans="1:5" s="437" customFormat="1" ht="28.5" customHeight="1" outlineLevel="1">
      <c r="A286" s="440"/>
      <c r="B286" s="433"/>
      <c r="C286" s="415"/>
      <c r="D286" s="441" t="s">
        <v>751</v>
      </c>
      <c r="E286" s="412"/>
    </row>
    <row r="287" spans="1:5" s="437" customFormat="1" ht="28.5" customHeight="1" outlineLevel="1">
      <c r="A287" s="440"/>
      <c r="B287" s="433" t="s">
        <v>752</v>
      </c>
      <c r="C287" s="415"/>
      <c r="D287" s="412">
        <v>100</v>
      </c>
      <c r="E287" s="412"/>
    </row>
    <row r="288" spans="1:5" s="437" customFormat="1" ht="28.5" customHeight="1" outlineLevel="1">
      <c r="A288" s="440"/>
      <c r="B288" s="433" t="s">
        <v>753</v>
      </c>
      <c r="C288" s="415"/>
      <c r="D288" s="418" t="s">
        <v>725</v>
      </c>
      <c r="E288" s="412"/>
    </row>
    <row r="289" spans="1:5" s="437" customFormat="1" ht="28.5" customHeight="1" outlineLevel="1">
      <c r="A289" s="440"/>
      <c r="B289" s="433"/>
      <c r="C289" s="415"/>
      <c r="D289" s="441" t="s">
        <v>754</v>
      </c>
      <c r="E289" s="412"/>
    </row>
    <row r="290" spans="1:5" s="437" customFormat="1" ht="41.25" customHeight="1" outlineLevel="1">
      <c r="A290" s="440"/>
      <c r="B290" s="433" t="s">
        <v>755</v>
      </c>
      <c r="C290" s="415"/>
      <c r="D290" s="418" t="s">
        <v>725</v>
      </c>
      <c r="E290" s="412"/>
    </row>
    <row r="291" spans="1:5" s="437" customFormat="1" ht="25.5" outlineLevel="1">
      <c r="A291" s="440"/>
      <c r="B291" s="433"/>
      <c r="C291" s="415"/>
      <c r="D291" s="441" t="s">
        <v>751</v>
      </c>
      <c r="E291" s="412"/>
    </row>
    <row r="292" spans="1:5" s="437" customFormat="1" ht="41.25" customHeight="1" outlineLevel="1">
      <c r="A292" s="440"/>
      <c r="B292" s="433" t="s">
        <v>756</v>
      </c>
      <c r="C292" s="415"/>
      <c r="D292" s="412">
        <v>400</v>
      </c>
      <c r="E292" s="412"/>
    </row>
    <row r="293" spans="1:5" s="437" customFormat="1" ht="28.5" customHeight="1" outlineLevel="1">
      <c r="A293" s="440"/>
      <c r="B293" s="433" t="s">
        <v>757</v>
      </c>
      <c r="C293" s="415"/>
      <c r="D293" s="412">
        <v>100</v>
      </c>
      <c r="E293" s="412"/>
    </row>
    <row r="294" spans="1:5" s="437" customFormat="1" ht="17.25" customHeight="1" outlineLevel="1">
      <c r="A294" s="440"/>
      <c r="B294" s="413" t="s">
        <v>758</v>
      </c>
      <c r="C294" s="410"/>
      <c r="D294" s="412">
        <v>100</v>
      </c>
      <c r="E294" s="412"/>
    </row>
    <row r="295" spans="1:5" s="437" customFormat="1" ht="17.25" customHeight="1" outlineLevel="1">
      <c r="A295" s="440"/>
      <c r="B295" s="413" t="s">
        <v>759</v>
      </c>
      <c r="C295" s="410"/>
      <c r="D295" s="418" t="s">
        <v>741</v>
      </c>
      <c r="E295" s="412"/>
    </row>
    <row r="296" spans="1:5" s="437" customFormat="1" ht="25.5" outlineLevel="1">
      <c r="A296" s="440"/>
      <c r="B296" s="433"/>
      <c r="C296" s="415"/>
      <c r="D296" s="441" t="s">
        <v>760</v>
      </c>
      <c r="E296" s="412"/>
    </row>
    <row r="297" spans="1:5" s="437" customFormat="1" ht="17.25" customHeight="1" outlineLevel="1">
      <c r="A297" s="440"/>
      <c r="B297" s="413" t="s">
        <v>761</v>
      </c>
      <c r="C297" s="410"/>
      <c r="D297" s="438" t="s">
        <v>1585</v>
      </c>
      <c r="E297" s="412"/>
    </row>
    <row r="298" spans="1:5" s="437" customFormat="1" ht="17.25" customHeight="1" outlineLevel="1">
      <c r="A298" s="440"/>
      <c r="B298" s="413" t="s">
        <v>762</v>
      </c>
      <c r="C298" s="410"/>
      <c r="D298" s="525" t="s">
        <v>477</v>
      </c>
      <c r="E298" s="412"/>
    </row>
    <row r="299" spans="1:5" s="437" customFormat="1" ht="17.25" customHeight="1" outlineLevel="1">
      <c r="A299" s="440"/>
      <c r="B299" s="413" t="s">
        <v>763</v>
      </c>
      <c r="C299" s="415"/>
      <c r="D299" s="434"/>
      <c r="E299" s="410"/>
    </row>
    <row r="300" spans="1:5" s="437" customFormat="1" ht="17.25" customHeight="1" outlineLevel="1">
      <c r="A300" s="440"/>
      <c r="B300" s="413" t="s">
        <v>764</v>
      </c>
      <c r="C300" s="410"/>
      <c r="D300" s="412">
        <v>400</v>
      </c>
      <c r="E300" s="412"/>
    </row>
    <row r="301" spans="1:5" s="437" customFormat="1" ht="28.5" customHeight="1" outlineLevel="1">
      <c r="A301" s="442" t="s">
        <v>765</v>
      </c>
      <c r="B301" s="433" t="s">
        <v>766</v>
      </c>
      <c r="C301" s="415"/>
      <c r="D301" s="418" t="s">
        <v>725</v>
      </c>
      <c r="E301" s="412"/>
    </row>
    <row r="302" spans="1:5" s="437" customFormat="1" ht="28.5" customHeight="1" outlineLevel="1">
      <c r="A302" s="440"/>
      <c r="B302" s="433"/>
      <c r="C302" s="415"/>
      <c r="D302" s="441" t="s">
        <v>751</v>
      </c>
      <c r="E302" s="412"/>
    </row>
    <row r="303" spans="1:5" s="437" customFormat="1" ht="28.5" customHeight="1" outlineLevel="1">
      <c r="A303" s="440"/>
      <c r="B303" s="433" t="s">
        <v>767</v>
      </c>
      <c r="C303" s="415"/>
      <c r="D303" s="412">
        <v>100</v>
      </c>
      <c r="E303" s="412"/>
    </row>
    <row r="304" spans="1:5" s="437" customFormat="1" ht="28.5" customHeight="1" outlineLevel="1">
      <c r="A304" s="440"/>
      <c r="B304" s="433" t="s">
        <v>768</v>
      </c>
      <c r="C304" s="415"/>
      <c r="D304" s="412">
        <v>150</v>
      </c>
      <c r="E304" s="412"/>
    </row>
    <row r="305" spans="1:5" s="437" customFormat="1" ht="17.25" customHeight="1" outlineLevel="1">
      <c r="A305" s="440"/>
      <c r="B305" s="413" t="s">
        <v>769</v>
      </c>
      <c r="C305" s="410"/>
      <c r="D305" s="418" t="s">
        <v>725</v>
      </c>
      <c r="E305" s="412"/>
    </row>
    <row r="306" spans="1:5" s="437" customFormat="1" ht="28.5" customHeight="1" outlineLevel="1">
      <c r="A306" s="440"/>
      <c r="B306" s="433"/>
      <c r="C306" s="415"/>
      <c r="D306" s="441" t="s">
        <v>770</v>
      </c>
      <c r="E306" s="412"/>
    </row>
    <row r="307" spans="1:5" s="437" customFormat="1" ht="17.25" customHeight="1" outlineLevel="1">
      <c r="A307" s="424">
        <v>203</v>
      </c>
      <c r="B307" s="425" t="s">
        <v>771</v>
      </c>
      <c r="C307" s="436"/>
      <c r="D307" s="436"/>
      <c r="E307" s="436"/>
    </row>
    <row r="308" spans="1:5" s="437" customFormat="1" ht="17.25" customHeight="1" outlineLevel="1">
      <c r="A308" s="440"/>
      <c r="B308" s="624" t="s">
        <v>543</v>
      </c>
      <c r="C308" s="622" t="s">
        <v>721</v>
      </c>
      <c r="D308" s="621">
        <v>60</v>
      </c>
      <c r="E308" s="412"/>
    </row>
    <row r="309" spans="1:5" s="437" customFormat="1" ht="17.25" customHeight="1" outlineLevel="1">
      <c r="A309" s="440"/>
      <c r="B309" s="411" t="s">
        <v>722</v>
      </c>
      <c r="C309" s="415" t="s">
        <v>772</v>
      </c>
      <c r="D309" s="412"/>
      <c r="E309" s="412"/>
    </row>
    <row r="310" spans="1:5" s="437" customFormat="1" ht="17.25" customHeight="1" outlineLevel="1">
      <c r="A310" s="440"/>
      <c r="B310" s="413" t="s">
        <v>724</v>
      </c>
      <c r="C310" s="410"/>
      <c r="D310" s="418" t="s">
        <v>741</v>
      </c>
      <c r="E310" s="412"/>
    </row>
    <row r="311" spans="1:5" s="437" customFormat="1" ht="17.25" customHeight="1" outlineLevel="1">
      <c r="A311" s="440"/>
      <c r="B311" s="619" t="s">
        <v>534</v>
      </c>
      <c r="C311" s="620"/>
      <c r="D311" s="621">
        <v>30</v>
      </c>
      <c r="E311" s="412"/>
    </row>
    <row r="312" spans="1:5" s="437" customFormat="1" ht="17.25" customHeight="1" outlineLevel="1">
      <c r="A312" s="440"/>
      <c r="B312" s="413" t="s">
        <v>727</v>
      </c>
      <c r="C312" s="410"/>
      <c r="D312" s="412">
        <v>0</v>
      </c>
      <c r="E312" s="412"/>
    </row>
    <row r="313" spans="1:5" s="437" customFormat="1" ht="17.25" customHeight="1" outlineLevel="1">
      <c r="A313" s="440"/>
      <c r="B313" s="413" t="s">
        <v>728</v>
      </c>
      <c r="C313" s="410"/>
      <c r="D313" s="412">
        <v>0</v>
      </c>
      <c r="E313" s="412"/>
    </row>
    <row r="314" spans="1:5" s="437" customFormat="1" ht="17.25" customHeight="1" outlineLevel="1">
      <c r="A314" s="440"/>
      <c r="B314" s="413" t="s">
        <v>729</v>
      </c>
      <c r="C314" s="410"/>
      <c r="D314" s="438" t="s">
        <v>1267</v>
      </c>
      <c r="E314" s="412"/>
    </row>
    <row r="315" spans="1:5" s="437" customFormat="1" ht="17.25" customHeight="1" outlineLevel="1">
      <c r="A315" s="440"/>
      <c r="B315" s="413"/>
      <c r="C315" s="410"/>
      <c r="D315" s="439" t="s">
        <v>730</v>
      </c>
      <c r="E315" s="412"/>
    </row>
    <row r="316" spans="1:5" s="437" customFormat="1" ht="17.25" customHeight="1" outlineLevel="1">
      <c r="A316" s="440"/>
      <c r="B316" s="413" t="s">
        <v>731</v>
      </c>
      <c r="C316" s="415"/>
      <c r="D316" s="416"/>
      <c r="E316" s="412"/>
    </row>
    <row r="317" spans="1:5" s="437" customFormat="1" ht="17.25" customHeight="1" outlineLevel="1">
      <c r="A317" s="440"/>
      <c r="B317" s="413" t="s">
        <v>599</v>
      </c>
      <c r="C317" s="415"/>
      <c r="D317" s="416" t="s">
        <v>600</v>
      </c>
      <c r="E317" s="412"/>
    </row>
    <row r="318" spans="1:5" s="437" customFormat="1" ht="17.25" customHeight="1" outlineLevel="1">
      <c r="A318" s="440"/>
      <c r="B318" s="413" t="s">
        <v>601</v>
      </c>
      <c r="C318" s="415"/>
      <c r="D318" s="416" t="s">
        <v>602</v>
      </c>
      <c r="E318" s="412"/>
    </row>
    <row r="319" spans="1:5" s="437" customFormat="1" ht="17.25" customHeight="1" outlineLevel="1">
      <c r="A319" s="440"/>
      <c r="B319" s="413" t="s">
        <v>603</v>
      </c>
      <c r="C319" s="415"/>
      <c r="D319" s="416" t="s">
        <v>604</v>
      </c>
      <c r="E319" s="412"/>
    </row>
    <row r="320" spans="1:5" s="437" customFormat="1" ht="17.25" customHeight="1" outlineLevel="1">
      <c r="A320" s="440"/>
      <c r="B320" s="413" t="s">
        <v>742</v>
      </c>
      <c r="C320" s="415"/>
      <c r="D320" s="412">
        <v>75</v>
      </c>
      <c r="E320" s="412"/>
    </row>
    <row r="321" spans="1:5" s="437" customFormat="1" ht="17.25" customHeight="1" outlineLevel="1">
      <c r="A321" s="440"/>
      <c r="B321" s="411" t="s">
        <v>733</v>
      </c>
      <c r="C321" s="415" t="s">
        <v>773</v>
      </c>
      <c r="D321" s="434"/>
      <c r="E321" s="410"/>
    </row>
    <row r="322" spans="1:5" s="437" customFormat="1" ht="17.25" customHeight="1" outlineLevel="1">
      <c r="A322" s="440"/>
      <c r="B322" s="413" t="s">
        <v>735</v>
      </c>
      <c r="C322" s="410"/>
      <c r="D322" s="412">
        <v>0</v>
      </c>
      <c r="E322" s="412"/>
    </row>
    <row r="323" spans="1:5" s="437" customFormat="1" ht="17.25" customHeight="1" outlineLevel="1">
      <c r="A323" s="440"/>
      <c r="B323" s="413" t="s">
        <v>736</v>
      </c>
      <c r="C323" s="410"/>
      <c r="D323" s="412">
        <v>11</v>
      </c>
      <c r="E323" s="412"/>
    </row>
    <row r="324" spans="1:5" s="437" customFormat="1" ht="17.25" customHeight="1" outlineLevel="1">
      <c r="A324" s="440"/>
      <c r="B324" s="413" t="s">
        <v>737</v>
      </c>
      <c r="C324" s="410"/>
      <c r="D324" s="412">
        <v>0</v>
      </c>
      <c r="E324" s="412"/>
    </row>
    <row r="325" spans="1:5" s="437" customFormat="1" ht="17.25" customHeight="1" outlineLevel="1">
      <c r="A325" s="443"/>
      <c r="B325" s="435" t="s">
        <v>738</v>
      </c>
      <c r="C325" s="429"/>
      <c r="D325" s="432">
        <v>1</v>
      </c>
      <c r="E325" s="432"/>
    </row>
    <row r="326" spans="1:5" s="437" customFormat="1" ht="17.25" customHeight="1" outlineLevel="1">
      <c r="A326" s="424">
        <v>204</v>
      </c>
      <c r="B326" s="425" t="s">
        <v>774</v>
      </c>
      <c r="C326" s="436"/>
      <c r="D326" s="436"/>
      <c r="E326" s="436"/>
    </row>
    <row r="327" spans="1:5" s="437" customFormat="1" ht="17.25" customHeight="1" outlineLevel="1">
      <c r="A327" s="440"/>
      <c r="B327" s="624" t="s">
        <v>543</v>
      </c>
      <c r="C327" s="415" t="s">
        <v>775</v>
      </c>
      <c r="D327" s="621">
        <v>60</v>
      </c>
      <c r="E327" s="412"/>
    </row>
    <row r="328" spans="1:5" s="437" customFormat="1" ht="17.25" customHeight="1" outlineLevel="1">
      <c r="A328" s="440"/>
      <c r="B328" s="411" t="s">
        <v>722</v>
      </c>
      <c r="C328" s="415" t="s">
        <v>776</v>
      </c>
      <c r="D328" s="412"/>
      <c r="E328" s="412"/>
    </row>
    <row r="329" spans="1:5" s="437" customFormat="1" ht="17.25" customHeight="1" outlineLevel="1">
      <c r="A329" s="440"/>
      <c r="B329" s="413" t="s">
        <v>724</v>
      </c>
      <c r="C329" s="410"/>
      <c r="D329" s="418" t="s">
        <v>741</v>
      </c>
      <c r="E329" s="524" t="s">
        <v>431</v>
      </c>
    </row>
    <row r="330" spans="1:5" s="437" customFormat="1" ht="17.25" customHeight="1" outlineLevel="1">
      <c r="A330" s="440"/>
      <c r="B330" s="619" t="s">
        <v>534</v>
      </c>
      <c r="C330" s="620"/>
      <c r="D330" s="621">
        <v>30</v>
      </c>
      <c r="E330" s="412"/>
    </row>
    <row r="331" spans="1:5" s="437" customFormat="1" ht="17.25" customHeight="1" outlineLevel="1">
      <c r="A331" s="440"/>
      <c r="B331" s="413" t="s">
        <v>727</v>
      </c>
      <c r="C331" s="410"/>
      <c r="D331" s="412">
        <v>0</v>
      </c>
      <c r="E331" s="412"/>
    </row>
    <row r="332" spans="1:5" s="437" customFormat="1" ht="17.25" customHeight="1" outlineLevel="1">
      <c r="A332" s="440"/>
      <c r="B332" s="413" t="s">
        <v>728</v>
      </c>
      <c r="C332" s="410"/>
      <c r="D332" s="412">
        <v>0</v>
      </c>
      <c r="E332" s="412"/>
    </row>
    <row r="333" spans="1:5" s="437" customFormat="1" ht="17.25" customHeight="1" outlineLevel="1">
      <c r="A333" s="440"/>
      <c r="B333" s="413" t="s">
        <v>729</v>
      </c>
      <c r="C333" s="410"/>
      <c r="D333" s="438" t="s">
        <v>1267</v>
      </c>
      <c r="E333" s="412"/>
    </row>
    <row r="334" spans="1:5" s="437" customFormat="1" ht="12.75" outlineLevel="1">
      <c r="A334" s="440"/>
      <c r="B334" s="413"/>
      <c r="C334" s="410"/>
      <c r="D334" s="439" t="s">
        <v>730</v>
      </c>
      <c r="E334" s="412"/>
    </row>
    <row r="335" spans="1:5" s="437" customFormat="1" ht="17.25" customHeight="1" outlineLevel="1">
      <c r="A335" s="440"/>
      <c r="B335" s="413" t="s">
        <v>731</v>
      </c>
      <c r="C335" s="415"/>
      <c r="D335" s="416"/>
      <c r="E335" s="412"/>
    </row>
    <row r="336" spans="1:5" s="437" customFormat="1" ht="17.25" customHeight="1" outlineLevel="1">
      <c r="A336" s="440"/>
      <c r="B336" s="413" t="s">
        <v>599</v>
      </c>
      <c r="C336" s="415"/>
      <c r="D336" s="416" t="s">
        <v>600</v>
      </c>
      <c r="E336" s="412"/>
    </row>
    <row r="337" spans="1:5" s="437" customFormat="1" ht="17.25" customHeight="1" outlineLevel="1">
      <c r="A337" s="440"/>
      <c r="B337" s="413" t="s">
        <v>601</v>
      </c>
      <c r="C337" s="415"/>
      <c r="D337" s="416" t="s">
        <v>602</v>
      </c>
      <c r="E337" s="412"/>
    </row>
    <row r="338" spans="1:5" s="437" customFormat="1" ht="17.25" customHeight="1" outlineLevel="1">
      <c r="A338" s="440"/>
      <c r="B338" s="413" t="s">
        <v>603</v>
      </c>
      <c r="C338" s="415"/>
      <c r="D338" s="416" t="s">
        <v>604</v>
      </c>
      <c r="E338" s="412"/>
    </row>
    <row r="339" spans="1:5" s="437" customFormat="1" ht="17.25" customHeight="1" outlineLevel="1">
      <c r="A339" s="424">
        <v>204</v>
      </c>
      <c r="B339" s="413" t="s">
        <v>742</v>
      </c>
      <c r="C339" s="415"/>
      <c r="D339" s="412">
        <v>75</v>
      </c>
      <c r="E339" s="412"/>
    </row>
    <row r="340" spans="1:5" s="437" customFormat="1" ht="17.25" customHeight="1" outlineLevel="1">
      <c r="A340" s="440"/>
      <c r="B340" s="411" t="s">
        <v>733</v>
      </c>
      <c r="C340" s="415" t="s">
        <v>777</v>
      </c>
      <c r="D340" s="434"/>
      <c r="E340" s="410"/>
    </row>
    <row r="341" spans="1:5" s="437" customFormat="1" ht="17.25" customHeight="1" outlineLevel="1">
      <c r="A341" s="440"/>
      <c r="B341" s="413" t="s">
        <v>735</v>
      </c>
      <c r="C341" s="410"/>
      <c r="D341" s="412">
        <v>0</v>
      </c>
      <c r="E341" s="412"/>
    </row>
    <row r="342" spans="1:5" s="437" customFormat="1" ht="17.25" customHeight="1" outlineLevel="1">
      <c r="A342" s="440"/>
      <c r="B342" s="413" t="s">
        <v>736</v>
      </c>
      <c r="C342" s="410"/>
      <c r="D342" s="412">
        <v>11</v>
      </c>
      <c r="E342" s="412"/>
    </row>
    <row r="343" spans="1:5" s="437" customFormat="1" ht="17.25" customHeight="1" outlineLevel="1">
      <c r="A343" s="440"/>
      <c r="B343" s="413" t="s">
        <v>737</v>
      </c>
      <c r="C343" s="410"/>
      <c r="D343" s="412">
        <v>0</v>
      </c>
      <c r="E343" s="412"/>
    </row>
    <row r="344" spans="1:5" s="437" customFormat="1" ht="17.25" customHeight="1" outlineLevel="1">
      <c r="A344" s="443"/>
      <c r="B344" s="435" t="s">
        <v>738</v>
      </c>
      <c r="C344" s="429"/>
      <c r="D344" s="432">
        <v>1</v>
      </c>
      <c r="E344" s="432"/>
    </row>
    <row r="345" spans="1:5" s="437" customFormat="1" ht="17.25" customHeight="1" outlineLevel="1">
      <c r="A345" s="424">
        <v>205</v>
      </c>
      <c r="B345" s="425" t="s">
        <v>778</v>
      </c>
      <c r="C345" s="436"/>
      <c r="D345" s="436"/>
      <c r="E345" s="436"/>
    </row>
    <row r="346" spans="1:5" s="437" customFormat="1" ht="17.25" customHeight="1" outlineLevel="1">
      <c r="A346" s="440"/>
      <c r="B346" s="624" t="s">
        <v>543</v>
      </c>
      <c r="C346" s="415" t="s">
        <v>775</v>
      </c>
      <c r="D346" s="621">
        <v>60</v>
      </c>
      <c r="E346" s="412"/>
    </row>
    <row r="347" spans="1:5" s="437" customFormat="1" ht="17.25" customHeight="1" outlineLevel="1">
      <c r="A347" s="440"/>
      <c r="B347" s="411" t="s">
        <v>722</v>
      </c>
      <c r="C347" s="415" t="s">
        <v>779</v>
      </c>
      <c r="D347" s="412"/>
      <c r="E347" s="412"/>
    </row>
    <row r="348" spans="1:5" s="437" customFormat="1" ht="17.25" customHeight="1" outlineLevel="1">
      <c r="A348" s="440"/>
      <c r="B348" s="413" t="s">
        <v>724</v>
      </c>
      <c r="C348" s="410"/>
      <c r="D348" s="418" t="s">
        <v>741</v>
      </c>
      <c r="E348" s="412"/>
    </row>
    <row r="349" spans="1:5" s="437" customFormat="1" ht="17.25" customHeight="1" outlineLevel="1">
      <c r="A349" s="424"/>
      <c r="B349" s="619" t="s">
        <v>534</v>
      </c>
      <c r="C349" s="410"/>
      <c r="D349" s="621">
        <v>30</v>
      </c>
      <c r="E349" s="412"/>
    </row>
    <row r="350" spans="1:5" s="437" customFormat="1" ht="17.25" customHeight="1" outlineLevel="1">
      <c r="A350" s="424"/>
      <c r="B350" s="413" t="s">
        <v>727</v>
      </c>
      <c r="C350" s="410"/>
      <c r="D350" s="412">
        <v>0</v>
      </c>
      <c r="E350" s="412"/>
    </row>
    <row r="351" spans="1:5" s="437" customFormat="1" ht="17.25" customHeight="1" outlineLevel="1">
      <c r="A351" s="440"/>
      <c r="B351" s="413" t="s">
        <v>728</v>
      </c>
      <c r="C351" s="410"/>
      <c r="D351" s="412">
        <v>0</v>
      </c>
      <c r="E351" s="412"/>
    </row>
    <row r="352" spans="1:5" s="437" customFormat="1" ht="17.25" customHeight="1" outlineLevel="1">
      <c r="A352" s="440"/>
      <c r="B352" s="413" t="s">
        <v>729</v>
      </c>
      <c r="C352" s="410"/>
      <c r="D352" s="438" t="s">
        <v>1267</v>
      </c>
      <c r="E352" s="412"/>
    </row>
    <row r="353" spans="1:5" s="437" customFormat="1" ht="17.25" customHeight="1" outlineLevel="1">
      <c r="A353" s="440"/>
      <c r="B353" s="413"/>
      <c r="C353" s="410"/>
      <c r="D353" s="439" t="s">
        <v>730</v>
      </c>
      <c r="E353" s="412"/>
    </row>
    <row r="354" spans="1:5" s="437" customFormat="1" ht="17.25" customHeight="1" outlineLevel="1">
      <c r="A354" s="424"/>
      <c r="B354" s="413" t="s">
        <v>731</v>
      </c>
      <c r="C354" s="415"/>
      <c r="D354" s="416"/>
      <c r="E354" s="412"/>
    </row>
    <row r="355" spans="1:5" s="437" customFormat="1" ht="17.25" customHeight="1" outlineLevel="1">
      <c r="A355" s="440"/>
      <c r="B355" s="413" t="s">
        <v>599</v>
      </c>
      <c r="C355" s="415"/>
      <c r="D355" s="416" t="s">
        <v>600</v>
      </c>
      <c r="E355" s="412"/>
    </row>
    <row r="356" spans="1:5" s="437" customFormat="1" ht="17.25" customHeight="1" outlineLevel="1">
      <c r="A356" s="440"/>
      <c r="B356" s="413" t="s">
        <v>601</v>
      </c>
      <c r="C356" s="415"/>
      <c r="D356" s="416" t="s">
        <v>602</v>
      </c>
      <c r="E356" s="412"/>
    </row>
    <row r="357" spans="1:5" s="437" customFormat="1" ht="17.25" customHeight="1" outlineLevel="1">
      <c r="A357" s="440"/>
      <c r="B357" s="413" t="s">
        <v>603</v>
      </c>
      <c r="C357" s="415"/>
      <c r="D357" s="416" t="s">
        <v>604</v>
      </c>
      <c r="E357" s="412"/>
    </row>
    <row r="358" spans="1:5" s="437" customFormat="1" ht="17.25" customHeight="1" outlineLevel="1">
      <c r="A358" s="440"/>
      <c r="B358" s="413" t="s">
        <v>742</v>
      </c>
      <c r="C358" s="415"/>
      <c r="D358" s="412">
        <v>75</v>
      </c>
      <c r="E358" s="412"/>
    </row>
    <row r="359" spans="1:5" s="437" customFormat="1" ht="17.25" customHeight="1" outlineLevel="1">
      <c r="A359" s="440"/>
      <c r="B359" s="411" t="s">
        <v>733</v>
      </c>
      <c r="C359" s="415" t="s">
        <v>780</v>
      </c>
      <c r="D359" s="434"/>
      <c r="E359" s="410"/>
    </row>
    <row r="360" spans="1:5" s="437" customFormat="1" ht="17.25" customHeight="1" outlineLevel="1">
      <c r="A360" s="440"/>
      <c r="B360" s="413" t="s">
        <v>735</v>
      </c>
      <c r="C360" s="410"/>
      <c r="D360" s="412">
        <v>0</v>
      </c>
      <c r="E360" s="412"/>
    </row>
    <row r="361" spans="1:5" s="437" customFormat="1" ht="17.25" customHeight="1" outlineLevel="1">
      <c r="A361" s="440"/>
      <c r="B361" s="413" t="s">
        <v>736</v>
      </c>
      <c r="C361" s="410"/>
      <c r="D361" s="412">
        <v>11</v>
      </c>
      <c r="E361" s="412"/>
    </row>
    <row r="362" spans="1:5" s="437" customFormat="1" ht="17.25" customHeight="1" outlineLevel="1">
      <c r="A362" s="440"/>
      <c r="B362" s="413" t="s">
        <v>737</v>
      </c>
      <c r="C362" s="410"/>
      <c r="D362" s="412">
        <v>0</v>
      </c>
      <c r="E362" s="412"/>
    </row>
    <row r="363" spans="1:5" s="437" customFormat="1" ht="17.25" customHeight="1" outlineLevel="1">
      <c r="A363" s="440"/>
      <c r="B363" s="413" t="s">
        <v>738</v>
      </c>
      <c r="C363" s="410"/>
      <c r="D363" s="412">
        <v>1</v>
      </c>
      <c r="E363" s="412"/>
    </row>
    <row r="364" spans="1:5" s="437" customFormat="1" ht="5.25" customHeight="1" outlineLevel="1">
      <c r="A364" s="443"/>
      <c r="B364" s="435"/>
      <c r="C364" s="429"/>
      <c r="D364" s="432"/>
      <c r="E364" s="432"/>
    </row>
    <row r="365" spans="1:5" s="437" customFormat="1" ht="17.25" customHeight="1" outlineLevel="1">
      <c r="A365" s="424">
        <v>206</v>
      </c>
      <c r="B365" s="425" t="s">
        <v>781</v>
      </c>
      <c r="C365" s="436"/>
      <c r="D365" s="436"/>
      <c r="E365" s="436"/>
    </row>
    <row r="366" spans="1:5" s="437" customFormat="1" ht="17.25" customHeight="1" outlineLevel="1">
      <c r="A366" s="440"/>
      <c r="B366" s="624" t="s">
        <v>543</v>
      </c>
      <c r="C366" s="415" t="s">
        <v>775</v>
      </c>
      <c r="D366" s="621">
        <v>60</v>
      </c>
      <c r="E366" s="412"/>
    </row>
    <row r="367" spans="1:5" s="437" customFormat="1" ht="17.25" customHeight="1" outlineLevel="1">
      <c r="A367" s="440"/>
      <c r="B367" s="411" t="s">
        <v>722</v>
      </c>
      <c r="C367" s="415" t="s">
        <v>782</v>
      </c>
      <c r="D367" s="412"/>
      <c r="E367" s="412"/>
    </row>
    <row r="368" spans="1:5" s="437" customFormat="1" ht="17.25" customHeight="1" outlineLevel="1">
      <c r="A368" s="440"/>
      <c r="B368" s="413" t="s">
        <v>724</v>
      </c>
      <c r="C368" s="410"/>
      <c r="D368" s="418" t="s">
        <v>741</v>
      </c>
      <c r="E368" s="412"/>
    </row>
    <row r="369" spans="1:5" s="437" customFormat="1" ht="17.25" customHeight="1" outlineLevel="1">
      <c r="A369" s="440"/>
      <c r="B369" s="619" t="s">
        <v>534</v>
      </c>
      <c r="C369" s="410"/>
      <c r="D369" s="621">
        <v>30</v>
      </c>
      <c r="E369" s="412"/>
    </row>
    <row r="370" spans="1:5" s="437" customFormat="1" ht="17.25" customHeight="1" outlineLevel="1">
      <c r="A370" s="440"/>
      <c r="B370" s="413" t="s">
        <v>727</v>
      </c>
      <c r="C370" s="410"/>
      <c r="D370" s="412">
        <v>0</v>
      </c>
      <c r="E370" s="412"/>
    </row>
    <row r="371" spans="1:5" s="437" customFormat="1" ht="17.25" customHeight="1" outlineLevel="1">
      <c r="A371" s="440"/>
      <c r="B371" s="413" t="s">
        <v>728</v>
      </c>
      <c r="C371" s="410"/>
      <c r="D371" s="412">
        <v>0</v>
      </c>
      <c r="E371" s="412"/>
    </row>
    <row r="372" spans="1:5" s="437" customFormat="1" ht="17.25" customHeight="1" outlineLevel="1">
      <c r="A372" s="440"/>
      <c r="B372" s="413" t="s">
        <v>729</v>
      </c>
      <c r="C372" s="410"/>
      <c r="D372" s="438" t="s">
        <v>1267</v>
      </c>
      <c r="E372" s="412"/>
    </row>
    <row r="373" spans="1:5" s="437" customFormat="1" ht="15" customHeight="1" outlineLevel="1">
      <c r="A373" s="440"/>
      <c r="B373" s="413"/>
      <c r="C373" s="410"/>
      <c r="D373" s="439" t="s">
        <v>730</v>
      </c>
      <c r="E373" s="412"/>
    </row>
    <row r="374" spans="1:5" s="437" customFormat="1" ht="12.75" outlineLevel="1">
      <c r="A374" s="440"/>
      <c r="B374" s="413" t="s">
        <v>731</v>
      </c>
      <c r="C374" s="415"/>
      <c r="D374" s="416"/>
      <c r="E374" s="412"/>
    </row>
    <row r="375" spans="1:5" s="437" customFormat="1" ht="17.25" customHeight="1" outlineLevel="1">
      <c r="A375" s="440"/>
      <c r="B375" s="413" t="s">
        <v>599</v>
      </c>
      <c r="C375" s="415"/>
      <c r="D375" s="416" t="s">
        <v>600</v>
      </c>
      <c r="E375" s="412"/>
    </row>
    <row r="376" spans="1:5" s="437" customFormat="1" ht="17.25" customHeight="1" outlineLevel="1">
      <c r="A376" s="440"/>
      <c r="B376" s="413" t="s">
        <v>601</v>
      </c>
      <c r="C376" s="415"/>
      <c r="D376" s="416" t="s">
        <v>602</v>
      </c>
      <c r="E376" s="412"/>
    </row>
    <row r="377" spans="1:5" s="437" customFormat="1" ht="17.25" customHeight="1" outlineLevel="1">
      <c r="A377" s="440"/>
      <c r="B377" s="413" t="s">
        <v>603</v>
      </c>
      <c r="C377" s="415"/>
      <c r="D377" s="416" t="s">
        <v>604</v>
      </c>
      <c r="E377" s="412"/>
    </row>
    <row r="378" spans="1:5" s="437" customFormat="1" ht="17.25" customHeight="1" outlineLevel="1">
      <c r="A378" s="440"/>
      <c r="B378" s="413" t="s">
        <v>742</v>
      </c>
      <c r="C378" s="415"/>
      <c r="D378" s="412">
        <v>75</v>
      </c>
      <c r="E378" s="412"/>
    </row>
    <row r="379" spans="1:5" s="437" customFormat="1" ht="17.25" customHeight="1" outlineLevel="1">
      <c r="A379" s="440"/>
      <c r="B379" s="411" t="s">
        <v>733</v>
      </c>
      <c r="C379" s="415" t="s">
        <v>783</v>
      </c>
      <c r="D379" s="434"/>
      <c r="E379" s="410"/>
    </row>
    <row r="380" spans="1:5" s="437" customFormat="1" ht="17.25" customHeight="1" outlineLevel="1">
      <c r="A380" s="440"/>
      <c r="B380" s="413" t="s">
        <v>735</v>
      </c>
      <c r="C380" s="410"/>
      <c r="D380" s="412">
        <v>0</v>
      </c>
      <c r="E380" s="412"/>
    </row>
    <row r="381" spans="1:5" s="437" customFormat="1" ht="17.25" customHeight="1" outlineLevel="1">
      <c r="A381" s="424">
        <v>206</v>
      </c>
      <c r="B381" s="413" t="s">
        <v>736</v>
      </c>
      <c r="C381" s="410"/>
      <c r="D381" s="412">
        <v>11</v>
      </c>
      <c r="E381" s="412"/>
    </row>
    <row r="382" spans="1:5" s="437" customFormat="1" ht="17.25" customHeight="1" outlineLevel="1">
      <c r="A382" s="440"/>
      <c r="B382" s="413" t="s">
        <v>737</v>
      </c>
      <c r="C382" s="410"/>
      <c r="D382" s="412">
        <v>0</v>
      </c>
      <c r="E382" s="412"/>
    </row>
    <row r="383" spans="1:5" s="423" customFormat="1" ht="15.75" customHeight="1" outlineLevel="1">
      <c r="A383" s="428"/>
      <c r="B383" s="435" t="s">
        <v>738</v>
      </c>
      <c r="C383" s="429"/>
      <c r="D383" s="432">
        <v>1</v>
      </c>
      <c r="E383" s="432"/>
    </row>
    <row r="384" spans="1:5" s="437" customFormat="1" ht="17.25" customHeight="1" outlineLevel="1">
      <c r="A384" s="424">
        <v>207</v>
      </c>
      <c r="B384" s="425" t="s">
        <v>784</v>
      </c>
      <c r="C384" s="436"/>
      <c r="D384" s="436"/>
      <c r="E384" s="436"/>
    </row>
    <row r="385" spans="1:5" s="437" customFormat="1" ht="17.25" customHeight="1" outlineLevel="1">
      <c r="A385" s="440"/>
      <c r="B385" s="624" t="s">
        <v>543</v>
      </c>
      <c r="C385" s="415" t="s">
        <v>775</v>
      </c>
      <c r="D385" s="621">
        <v>80</v>
      </c>
      <c r="E385" s="412"/>
    </row>
    <row r="386" spans="1:5" s="437" customFormat="1" ht="17.25" customHeight="1" outlineLevel="1">
      <c r="A386" s="440"/>
      <c r="B386" s="411" t="s">
        <v>722</v>
      </c>
      <c r="C386" s="415" t="s">
        <v>785</v>
      </c>
      <c r="D386" s="412"/>
      <c r="E386" s="412"/>
    </row>
    <row r="387" spans="1:5" s="437" customFormat="1" ht="17.25" customHeight="1" outlineLevel="1">
      <c r="A387" s="440"/>
      <c r="B387" s="413" t="s">
        <v>724</v>
      </c>
      <c r="C387" s="410"/>
      <c r="D387" s="418" t="s">
        <v>741</v>
      </c>
      <c r="E387" s="412"/>
    </row>
    <row r="388" spans="1:5" s="437" customFormat="1" ht="17.25" customHeight="1" outlineLevel="1">
      <c r="A388" s="440"/>
      <c r="B388" s="619" t="s">
        <v>534</v>
      </c>
      <c r="C388" s="410"/>
      <c r="D388" s="621">
        <v>30</v>
      </c>
      <c r="E388" s="412"/>
    </row>
    <row r="389" spans="1:5" s="437" customFormat="1" ht="17.25" customHeight="1" outlineLevel="1">
      <c r="A389" s="440"/>
      <c r="B389" s="413" t="s">
        <v>727</v>
      </c>
      <c r="C389" s="410"/>
      <c r="D389" s="412">
        <v>0</v>
      </c>
      <c r="E389" s="412"/>
    </row>
    <row r="390" spans="1:5" s="437" customFormat="1" ht="17.25" customHeight="1" outlineLevel="1">
      <c r="A390" s="440"/>
      <c r="B390" s="413" t="s">
        <v>728</v>
      </c>
      <c r="C390" s="410"/>
      <c r="D390" s="412">
        <v>0</v>
      </c>
      <c r="E390" s="412"/>
    </row>
    <row r="391" spans="1:5" s="437" customFormat="1" ht="17.25" customHeight="1" outlineLevel="1">
      <c r="A391" s="440"/>
      <c r="B391" s="413" t="s">
        <v>729</v>
      </c>
      <c r="C391" s="410"/>
      <c r="D391" s="438" t="s">
        <v>1267</v>
      </c>
      <c r="E391" s="412"/>
    </row>
    <row r="392" spans="1:5" s="437" customFormat="1" ht="12.75" outlineLevel="1">
      <c r="A392" s="440"/>
      <c r="B392" s="413"/>
      <c r="C392" s="410"/>
      <c r="D392" s="439" t="s">
        <v>730</v>
      </c>
      <c r="E392" s="412"/>
    </row>
    <row r="393" spans="1:5" s="437" customFormat="1" ht="12.75" outlineLevel="1">
      <c r="A393" s="440"/>
      <c r="B393" s="413" t="s">
        <v>731</v>
      </c>
      <c r="C393" s="415"/>
      <c r="D393" s="416"/>
      <c r="E393" s="412"/>
    </row>
    <row r="394" spans="1:5" s="437" customFormat="1" ht="17.25" customHeight="1" outlineLevel="1">
      <c r="A394" s="440"/>
      <c r="B394" s="413" t="s">
        <v>599</v>
      </c>
      <c r="C394" s="415"/>
      <c r="D394" s="416" t="s">
        <v>600</v>
      </c>
      <c r="E394" s="412"/>
    </row>
    <row r="395" spans="1:5" s="437" customFormat="1" ht="17.25" customHeight="1" outlineLevel="1">
      <c r="A395" s="440"/>
      <c r="B395" s="413" t="s">
        <v>601</v>
      </c>
      <c r="C395" s="415"/>
      <c r="D395" s="416" t="s">
        <v>602</v>
      </c>
      <c r="E395" s="412"/>
    </row>
    <row r="396" spans="1:5" s="437" customFormat="1" ht="17.25" customHeight="1" outlineLevel="1">
      <c r="A396" s="440"/>
      <c r="B396" s="413" t="s">
        <v>603</v>
      </c>
      <c r="C396" s="415"/>
      <c r="D396" s="416" t="s">
        <v>604</v>
      </c>
      <c r="E396" s="412"/>
    </row>
    <row r="397" spans="1:5" s="437" customFormat="1" ht="17.25" customHeight="1" outlineLevel="1">
      <c r="A397" s="440"/>
      <c r="B397" s="413" t="s">
        <v>742</v>
      </c>
      <c r="C397" s="415"/>
      <c r="D397" s="412">
        <v>75</v>
      </c>
      <c r="E397" s="412"/>
    </row>
    <row r="398" spans="1:5" s="437" customFormat="1" ht="17.25" customHeight="1" outlineLevel="1">
      <c r="A398" s="440"/>
      <c r="B398" s="411" t="s">
        <v>733</v>
      </c>
      <c r="C398" s="415" t="s">
        <v>786</v>
      </c>
      <c r="D398" s="434"/>
      <c r="E398" s="410"/>
    </row>
    <row r="399" spans="1:5" s="437" customFormat="1" ht="17.25" customHeight="1" outlineLevel="1">
      <c r="A399" s="440"/>
      <c r="B399" s="413" t="s">
        <v>735</v>
      </c>
      <c r="C399" s="410"/>
      <c r="D399" s="412">
        <v>0</v>
      </c>
      <c r="E399" s="412"/>
    </row>
    <row r="400" spans="1:5" s="437" customFormat="1" ht="17.25" customHeight="1" outlineLevel="1">
      <c r="A400" s="440"/>
      <c r="B400" s="413" t="s">
        <v>736</v>
      </c>
      <c r="C400" s="410"/>
      <c r="D400" s="412">
        <v>11</v>
      </c>
      <c r="E400" s="412"/>
    </row>
    <row r="401" spans="1:5" s="437" customFormat="1" ht="17.25" customHeight="1" outlineLevel="1">
      <c r="A401" s="440"/>
      <c r="B401" s="413" t="s">
        <v>737</v>
      </c>
      <c r="C401" s="410"/>
      <c r="D401" s="412">
        <v>0</v>
      </c>
      <c r="E401" s="412"/>
    </row>
    <row r="402" spans="1:5" s="423" customFormat="1" ht="16.5" customHeight="1" outlineLevel="1">
      <c r="A402" s="428"/>
      <c r="B402" s="435" t="s">
        <v>738</v>
      </c>
      <c r="C402" s="429"/>
      <c r="D402" s="432">
        <v>1</v>
      </c>
      <c r="E402" s="432"/>
    </row>
    <row r="403" spans="1:5" s="437" customFormat="1" ht="17.25" customHeight="1" outlineLevel="1">
      <c r="A403" s="424">
        <v>208</v>
      </c>
      <c r="B403" s="425" t="s">
        <v>787</v>
      </c>
      <c r="C403" s="436"/>
      <c r="D403" s="436"/>
      <c r="E403" s="436"/>
    </row>
    <row r="404" spans="1:5" s="437" customFormat="1" ht="17.25" customHeight="1" outlineLevel="1">
      <c r="A404" s="440"/>
      <c r="B404" s="624" t="s">
        <v>543</v>
      </c>
      <c r="C404" s="415" t="s">
        <v>775</v>
      </c>
      <c r="D404" s="621">
        <v>46</v>
      </c>
      <c r="E404" s="412"/>
    </row>
    <row r="405" spans="1:5" s="437" customFormat="1" ht="17.25" customHeight="1" outlineLevel="1">
      <c r="A405" s="440"/>
      <c r="B405" s="411" t="s">
        <v>722</v>
      </c>
      <c r="C405" s="415" t="s">
        <v>788</v>
      </c>
      <c r="D405" s="412"/>
      <c r="E405" s="412"/>
    </row>
    <row r="406" spans="1:5" s="437" customFormat="1" ht="17.25" customHeight="1" outlineLevel="1">
      <c r="A406" s="440"/>
      <c r="B406" s="619" t="s">
        <v>534</v>
      </c>
      <c r="C406" s="410"/>
      <c r="D406" s="621">
        <v>30</v>
      </c>
      <c r="E406" s="412"/>
    </row>
    <row r="407" spans="1:5" s="437" customFormat="1" ht="17.25" customHeight="1" outlineLevel="1">
      <c r="A407" s="440"/>
      <c r="B407" s="413" t="s">
        <v>727</v>
      </c>
      <c r="C407" s="410"/>
      <c r="D407" s="412">
        <v>0</v>
      </c>
      <c r="E407" s="412"/>
    </row>
    <row r="408" spans="1:5" s="437" customFormat="1" ht="17.25" customHeight="1" outlineLevel="1">
      <c r="A408" s="440"/>
      <c r="B408" s="413" t="s">
        <v>728</v>
      </c>
      <c r="C408" s="410"/>
      <c r="D408" s="412">
        <v>0</v>
      </c>
      <c r="E408" s="412"/>
    </row>
    <row r="409" spans="1:5" s="437" customFormat="1" ht="17.25" customHeight="1" outlineLevel="1">
      <c r="A409" s="440"/>
      <c r="B409" s="413" t="s">
        <v>729</v>
      </c>
      <c r="C409" s="410"/>
      <c r="D409" s="438" t="s">
        <v>1267</v>
      </c>
      <c r="E409" s="412"/>
    </row>
    <row r="410" spans="1:5" s="437" customFormat="1" ht="12.75" outlineLevel="1">
      <c r="A410" s="440"/>
      <c r="B410" s="413"/>
      <c r="C410" s="410"/>
      <c r="D410" s="439" t="s">
        <v>730</v>
      </c>
      <c r="E410" s="412"/>
    </row>
    <row r="411" spans="1:5" s="437" customFormat="1" ht="12.75" outlineLevel="1">
      <c r="A411" s="440"/>
      <c r="B411" s="413" t="s">
        <v>731</v>
      </c>
      <c r="C411" s="415"/>
      <c r="D411" s="416"/>
      <c r="E411" s="412"/>
    </row>
    <row r="412" spans="1:5" s="437" customFormat="1" ht="17.25" customHeight="1" outlineLevel="1">
      <c r="A412" s="440"/>
      <c r="B412" s="413" t="s">
        <v>599</v>
      </c>
      <c r="C412" s="415"/>
      <c r="D412" s="416" t="s">
        <v>600</v>
      </c>
      <c r="E412" s="412"/>
    </row>
    <row r="413" spans="1:5" s="437" customFormat="1" ht="17.25" customHeight="1" outlineLevel="1">
      <c r="A413" s="440"/>
      <c r="B413" s="413" t="s">
        <v>601</v>
      </c>
      <c r="C413" s="415"/>
      <c r="D413" s="416" t="s">
        <v>602</v>
      </c>
      <c r="E413" s="412"/>
    </row>
    <row r="414" spans="1:5" s="437" customFormat="1" ht="17.25" customHeight="1" outlineLevel="1">
      <c r="A414" s="440"/>
      <c r="B414" s="413" t="s">
        <v>603</v>
      </c>
      <c r="C414" s="415"/>
      <c r="D414" s="416" t="s">
        <v>604</v>
      </c>
      <c r="E414" s="412"/>
    </row>
    <row r="415" spans="1:5" s="437" customFormat="1" ht="17.25" customHeight="1" outlineLevel="1">
      <c r="A415" s="440"/>
      <c r="B415" s="413" t="s">
        <v>742</v>
      </c>
      <c r="C415" s="415"/>
      <c r="D415" s="412">
        <v>75</v>
      </c>
      <c r="E415" s="412"/>
    </row>
    <row r="416" spans="1:5" s="437" customFormat="1" ht="17.25" customHeight="1" outlineLevel="1">
      <c r="A416" s="440"/>
      <c r="B416" s="411" t="s">
        <v>733</v>
      </c>
      <c r="C416" s="415" t="s">
        <v>789</v>
      </c>
      <c r="D416" s="434"/>
      <c r="E416" s="410"/>
    </row>
    <row r="417" spans="1:5" s="437" customFormat="1" ht="17.25" customHeight="1" outlineLevel="1">
      <c r="A417" s="440"/>
      <c r="B417" s="413" t="s">
        <v>735</v>
      </c>
      <c r="C417" s="410"/>
      <c r="D417" s="412">
        <v>0</v>
      </c>
      <c r="E417" s="412"/>
    </row>
    <row r="418" spans="1:5" s="437" customFormat="1" ht="17.25" customHeight="1" outlineLevel="1">
      <c r="A418" s="440"/>
      <c r="B418" s="413" t="s">
        <v>736</v>
      </c>
      <c r="C418" s="410"/>
      <c r="D418" s="412">
        <v>11</v>
      </c>
      <c r="E418" s="412"/>
    </row>
    <row r="419" spans="1:5" s="437" customFormat="1" ht="17.25" customHeight="1" outlineLevel="1">
      <c r="A419" s="440"/>
      <c r="B419" s="413" t="s">
        <v>737</v>
      </c>
      <c r="C419" s="410"/>
      <c r="D419" s="412">
        <v>0</v>
      </c>
      <c r="E419" s="412"/>
    </row>
    <row r="420" spans="1:5" s="423" customFormat="1" ht="17.25" customHeight="1" outlineLevel="1">
      <c r="A420" s="428"/>
      <c r="B420" s="435" t="s">
        <v>738</v>
      </c>
      <c r="C420" s="429"/>
      <c r="D420" s="432">
        <v>1</v>
      </c>
      <c r="E420" s="432"/>
    </row>
    <row r="421" spans="1:5" s="437" customFormat="1" ht="17.25" customHeight="1" outlineLevel="1">
      <c r="A421" s="424">
        <v>220</v>
      </c>
      <c r="B421" s="425" t="s">
        <v>790</v>
      </c>
      <c r="C421" s="436"/>
      <c r="D421" s="436"/>
      <c r="E421" s="436"/>
    </row>
    <row r="422" spans="1:5" s="437" customFormat="1" ht="17.25" customHeight="1" outlineLevel="1">
      <c r="A422" s="440"/>
      <c r="B422" s="624" t="s">
        <v>543</v>
      </c>
      <c r="C422" s="415" t="s">
        <v>791</v>
      </c>
      <c r="D422" s="412">
        <v>5</v>
      </c>
      <c r="E422" s="412"/>
    </row>
    <row r="423" spans="1:5" s="437" customFormat="1" ht="17.25" customHeight="1" outlineLevel="1">
      <c r="A423" s="440"/>
      <c r="B423" s="411" t="s">
        <v>722</v>
      </c>
      <c r="C423" s="415" t="s">
        <v>792</v>
      </c>
      <c r="D423" s="412"/>
      <c r="E423" s="412"/>
    </row>
    <row r="424" spans="1:5" s="437" customFormat="1" ht="17.25" customHeight="1" outlineLevel="1">
      <c r="A424" s="440"/>
      <c r="B424" s="413" t="s">
        <v>724</v>
      </c>
      <c r="C424" s="410"/>
      <c r="D424" s="418" t="s">
        <v>741</v>
      </c>
      <c r="E424" s="412"/>
    </row>
    <row r="425" spans="1:5" s="437" customFormat="1" ht="17.25" customHeight="1" outlineLevel="1">
      <c r="A425" s="440"/>
      <c r="B425" s="413" t="s">
        <v>726</v>
      </c>
      <c r="C425" s="410"/>
      <c r="D425" s="412">
        <v>5</v>
      </c>
      <c r="E425" s="412"/>
    </row>
    <row r="426" spans="1:5" s="437" customFormat="1" ht="17.25" customHeight="1" outlineLevel="1">
      <c r="A426" s="440"/>
      <c r="B426" s="413" t="s">
        <v>727</v>
      </c>
      <c r="C426" s="410"/>
      <c r="D426" s="412">
        <v>0</v>
      </c>
      <c r="E426" s="412"/>
    </row>
    <row r="427" spans="1:5" s="437" customFormat="1" ht="17.25" customHeight="1" outlineLevel="1">
      <c r="A427" s="440"/>
      <c r="B427" s="413" t="s">
        <v>728</v>
      </c>
      <c r="C427" s="410"/>
      <c r="D427" s="412">
        <v>0</v>
      </c>
      <c r="E427" s="412"/>
    </row>
    <row r="428" spans="1:5" s="437" customFormat="1" ht="17.25" customHeight="1" outlineLevel="1">
      <c r="A428" s="440"/>
      <c r="B428" s="413" t="s">
        <v>731</v>
      </c>
      <c r="C428" s="415"/>
      <c r="D428" s="416"/>
      <c r="E428" s="412"/>
    </row>
    <row r="429" spans="1:5" s="437" customFormat="1" ht="17.25" customHeight="1" outlineLevel="1">
      <c r="A429" s="440"/>
      <c r="B429" s="413" t="s">
        <v>599</v>
      </c>
      <c r="C429" s="415"/>
      <c r="D429" s="416" t="s">
        <v>600</v>
      </c>
      <c r="E429" s="412"/>
    </row>
    <row r="430" spans="1:5" s="437" customFormat="1" ht="17.25" customHeight="1" outlineLevel="1">
      <c r="A430" s="440"/>
      <c r="B430" s="413" t="s">
        <v>601</v>
      </c>
      <c r="C430" s="415"/>
      <c r="D430" s="416" t="s">
        <v>602</v>
      </c>
      <c r="E430" s="412"/>
    </row>
    <row r="431" spans="1:5" s="437" customFormat="1" ht="17.25" customHeight="1" outlineLevel="1">
      <c r="A431" s="440"/>
      <c r="B431" s="413" t="s">
        <v>603</v>
      </c>
      <c r="C431" s="415"/>
      <c r="D431" s="416" t="s">
        <v>604</v>
      </c>
      <c r="E431" s="412"/>
    </row>
    <row r="432" spans="1:5" s="437" customFormat="1" ht="17.25" customHeight="1" outlineLevel="1">
      <c r="A432" s="424"/>
      <c r="B432" s="413" t="s">
        <v>742</v>
      </c>
      <c r="C432" s="415"/>
      <c r="D432" s="412">
        <v>25</v>
      </c>
      <c r="E432" s="412"/>
    </row>
    <row r="433" spans="1:5" s="437" customFormat="1" ht="17.25" customHeight="1" outlineLevel="1">
      <c r="A433" s="424"/>
      <c r="B433" s="411" t="s">
        <v>733</v>
      </c>
      <c r="C433" s="415" t="s">
        <v>793</v>
      </c>
      <c r="D433" s="434"/>
      <c r="E433" s="410"/>
    </row>
    <row r="434" spans="1:5" s="437" customFormat="1" ht="17.25" customHeight="1" outlineLevel="1">
      <c r="A434" s="440"/>
      <c r="B434" s="413" t="s">
        <v>735</v>
      </c>
      <c r="C434" s="410"/>
      <c r="D434" s="412">
        <v>0</v>
      </c>
      <c r="E434" s="412"/>
    </row>
    <row r="435" spans="1:5" s="437" customFormat="1" ht="17.25" customHeight="1" outlineLevel="1">
      <c r="A435" s="440"/>
      <c r="B435" s="413" t="s">
        <v>736</v>
      </c>
      <c r="C435" s="410"/>
      <c r="D435" s="412">
        <v>11</v>
      </c>
      <c r="E435" s="412"/>
    </row>
    <row r="436" spans="1:5" s="437" customFormat="1" ht="17.25" customHeight="1" outlineLevel="1">
      <c r="A436" s="440"/>
      <c r="B436" s="413" t="s">
        <v>737</v>
      </c>
      <c r="C436" s="410"/>
      <c r="D436" s="412">
        <v>0</v>
      </c>
      <c r="E436" s="412"/>
    </row>
    <row r="437" spans="1:5" s="437" customFormat="1" ht="17.25" customHeight="1" outlineLevel="1">
      <c r="A437" s="428"/>
      <c r="B437" s="435" t="s">
        <v>738</v>
      </c>
      <c r="C437" s="429"/>
      <c r="D437" s="432">
        <v>1</v>
      </c>
      <c r="E437" s="432"/>
    </row>
    <row r="438" spans="1:5" s="437" customFormat="1" ht="17.25" customHeight="1" outlineLevel="1">
      <c r="A438" s="424">
        <v>221</v>
      </c>
      <c r="B438" s="425" t="s">
        <v>794</v>
      </c>
      <c r="C438" s="436"/>
      <c r="D438" s="436"/>
      <c r="E438" s="436"/>
    </row>
    <row r="439" spans="1:5" s="437" customFormat="1" ht="17.25" customHeight="1" outlineLevel="1">
      <c r="A439" s="440"/>
      <c r="B439" s="624" t="s">
        <v>543</v>
      </c>
      <c r="C439" s="415" t="s">
        <v>795</v>
      </c>
      <c r="D439" s="412">
        <v>5</v>
      </c>
      <c r="E439" s="412"/>
    </row>
    <row r="440" spans="1:5" s="437" customFormat="1" ht="17.25" customHeight="1" outlineLevel="1">
      <c r="A440" s="440"/>
      <c r="B440" s="411" t="s">
        <v>722</v>
      </c>
      <c r="C440" s="415" t="s">
        <v>796</v>
      </c>
      <c r="D440" s="412"/>
      <c r="E440" s="412"/>
    </row>
    <row r="441" spans="1:5" s="437" customFormat="1" ht="17.25" customHeight="1" outlineLevel="1">
      <c r="A441" s="440"/>
      <c r="B441" s="413" t="s">
        <v>724</v>
      </c>
      <c r="C441" s="410"/>
      <c r="D441" s="418" t="s">
        <v>741</v>
      </c>
      <c r="E441" s="412"/>
    </row>
    <row r="442" spans="1:5" s="437" customFormat="1" ht="17.25" customHeight="1" outlineLevel="1">
      <c r="A442" s="440"/>
      <c r="B442" s="413" t="s">
        <v>726</v>
      </c>
      <c r="C442" s="410"/>
      <c r="D442" s="412">
        <v>5</v>
      </c>
      <c r="E442" s="412"/>
    </row>
    <row r="443" spans="1:5" s="437" customFormat="1" ht="17.25" customHeight="1" outlineLevel="1">
      <c r="A443" s="440"/>
      <c r="B443" s="413" t="s">
        <v>727</v>
      </c>
      <c r="C443" s="410"/>
      <c r="D443" s="412">
        <v>0</v>
      </c>
      <c r="E443" s="412"/>
    </row>
    <row r="444" spans="1:5" s="437" customFormat="1" ht="17.25" customHeight="1" outlineLevel="1">
      <c r="A444" s="440"/>
      <c r="B444" s="413" t="s">
        <v>728</v>
      </c>
      <c r="C444" s="410"/>
      <c r="D444" s="412">
        <v>0</v>
      </c>
      <c r="E444" s="412"/>
    </row>
    <row r="445" spans="1:5" s="437" customFormat="1" ht="17.25" customHeight="1" outlineLevel="1">
      <c r="A445" s="440"/>
      <c r="B445" s="413" t="s">
        <v>731</v>
      </c>
      <c r="C445" s="415"/>
      <c r="D445" s="416"/>
      <c r="E445" s="412"/>
    </row>
    <row r="446" spans="1:5" s="437" customFormat="1" ht="17.25" customHeight="1" outlineLevel="1">
      <c r="A446" s="440"/>
      <c r="B446" s="413" t="s">
        <v>599</v>
      </c>
      <c r="C446" s="415"/>
      <c r="D446" s="416" t="s">
        <v>600</v>
      </c>
      <c r="E446" s="412"/>
    </row>
    <row r="447" spans="1:5" s="437" customFormat="1" ht="17.25" customHeight="1" outlineLevel="1">
      <c r="A447" s="440"/>
      <c r="B447" s="413" t="s">
        <v>601</v>
      </c>
      <c r="C447" s="415"/>
      <c r="D447" s="416" t="s">
        <v>602</v>
      </c>
      <c r="E447" s="412"/>
    </row>
    <row r="448" spans="1:5" s="437" customFormat="1" ht="17.25" customHeight="1" outlineLevel="1">
      <c r="A448" s="440"/>
      <c r="B448" s="413" t="s">
        <v>603</v>
      </c>
      <c r="C448" s="415"/>
      <c r="D448" s="416" t="s">
        <v>604</v>
      </c>
      <c r="E448" s="412"/>
    </row>
    <row r="449" spans="1:5" s="437" customFormat="1" ht="17.25" customHeight="1" outlineLevel="1">
      <c r="A449" s="424"/>
      <c r="B449" s="413" t="s">
        <v>742</v>
      </c>
      <c r="C449" s="415"/>
      <c r="D449" s="412">
        <v>25</v>
      </c>
      <c r="E449" s="412"/>
    </row>
    <row r="450" spans="1:5" s="437" customFormat="1" ht="17.25" customHeight="1" outlineLevel="1">
      <c r="A450" s="424"/>
      <c r="B450" s="411" t="s">
        <v>733</v>
      </c>
      <c r="C450" s="415" t="s">
        <v>797</v>
      </c>
      <c r="D450" s="434"/>
      <c r="E450" s="410"/>
    </row>
    <row r="451" spans="1:5" s="437" customFormat="1" ht="17.25" customHeight="1" outlineLevel="1">
      <c r="A451" s="440"/>
      <c r="B451" s="413" t="s">
        <v>735</v>
      </c>
      <c r="C451" s="410"/>
      <c r="D451" s="412">
        <v>0</v>
      </c>
      <c r="E451" s="412"/>
    </row>
    <row r="452" spans="1:5" s="437" customFormat="1" ht="17.25" customHeight="1" outlineLevel="1">
      <c r="A452" s="440"/>
      <c r="B452" s="413" t="s">
        <v>736</v>
      </c>
      <c r="C452" s="410"/>
      <c r="D452" s="412">
        <v>11</v>
      </c>
      <c r="E452" s="412"/>
    </row>
    <row r="453" spans="1:5" s="437" customFormat="1" ht="17.25" customHeight="1" outlineLevel="1">
      <c r="A453" s="440"/>
      <c r="B453" s="413" t="s">
        <v>737</v>
      </c>
      <c r="C453" s="410"/>
      <c r="D453" s="412">
        <v>0</v>
      </c>
      <c r="E453" s="412"/>
    </row>
    <row r="454" spans="1:5" s="437" customFormat="1" ht="17.25" customHeight="1" outlineLevel="1">
      <c r="A454" s="428"/>
      <c r="B454" s="435" t="s">
        <v>738</v>
      </c>
      <c r="C454" s="429"/>
      <c r="D454" s="432">
        <v>1</v>
      </c>
      <c r="E454" s="432"/>
    </row>
    <row r="455" spans="1:5" s="437" customFormat="1" ht="17.25" customHeight="1" outlineLevel="1">
      <c r="A455" s="424">
        <v>222</v>
      </c>
      <c r="B455" s="425" t="s">
        <v>798</v>
      </c>
      <c r="C455" s="436"/>
      <c r="D455" s="436"/>
      <c r="E455" s="436"/>
    </row>
    <row r="456" spans="1:5" s="437" customFormat="1" ht="17.25" customHeight="1" outlineLevel="1">
      <c r="A456" s="440"/>
      <c r="B456" s="624" t="s">
        <v>543</v>
      </c>
      <c r="C456" s="415" t="s">
        <v>799</v>
      </c>
      <c r="D456" s="412">
        <v>5</v>
      </c>
      <c r="E456" s="412"/>
    </row>
    <row r="457" spans="1:5" s="437" customFormat="1" ht="17.25" customHeight="1" outlineLevel="1">
      <c r="A457" s="440"/>
      <c r="B457" s="411" t="s">
        <v>722</v>
      </c>
      <c r="C457" s="415" t="s">
        <v>800</v>
      </c>
      <c r="D457" s="412"/>
      <c r="E457" s="412"/>
    </row>
    <row r="458" spans="1:5" s="437" customFormat="1" ht="17.25" customHeight="1" outlineLevel="1">
      <c r="A458" s="440"/>
      <c r="B458" s="413" t="s">
        <v>724</v>
      </c>
      <c r="C458" s="410"/>
      <c r="D458" s="418" t="s">
        <v>741</v>
      </c>
      <c r="E458" s="412"/>
    </row>
    <row r="459" spans="1:5" s="437" customFormat="1" ht="17.25" customHeight="1" outlineLevel="1">
      <c r="A459" s="440"/>
      <c r="B459" s="413" t="s">
        <v>726</v>
      </c>
      <c r="C459" s="410"/>
      <c r="D459" s="412">
        <v>5</v>
      </c>
      <c r="E459" s="412"/>
    </row>
    <row r="460" spans="1:5" s="437" customFormat="1" ht="17.25" customHeight="1" outlineLevel="1">
      <c r="A460" s="440"/>
      <c r="B460" s="413" t="s">
        <v>727</v>
      </c>
      <c r="C460" s="410"/>
      <c r="D460" s="412">
        <v>0</v>
      </c>
      <c r="E460" s="412"/>
    </row>
    <row r="461" spans="1:5" s="437" customFormat="1" ht="17.25" customHeight="1" outlineLevel="1">
      <c r="A461" s="440"/>
      <c r="B461" s="413" t="s">
        <v>728</v>
      </c>
      <c r="C461" s="410"/>
      <c r="D461" s="412">
        <v>0</v>
      </c>
      <c r="E461" s="412"/>
    </row>
    <row r="462" spans="1:5" s="437" customFormat="1" ht="17.25" customHeight="1" outlineLevel="1">
      <c r="A462" s="440"/>
      <c r="B462" s="413" t="s">
        <v>731</v>
      </c>
      <c r="C462" s="415"/>
      <c r="D462" s="416"/>
      <c r="E462" s="412"/>
    </row>
    <row r="463" spans="1:5" s="437" customFormat="1" ht="17.25" customHeight="1" outlineLevel="1">
      <c r="A463" s="440"/>
      <c r="B463" s="413" t="s">
        <v>599</v>
      </c>
      <c r="C463" s="415"/>
      <c r="D463" s="416" t="s">
        <v>600</v>
      </c>
      <c r="E463" s="412"/>
    </row>
    <row r="464" spans="1:5" s="437" customFormat="1" ht="17.25" customHeight="1" outlineLevel="1">
      <c r="A464" s="440"/>
      <c r="B464" s="413" t="s">
        <v>601</v>
      </c>
      <c r="C464" s="415"/>
      <c r="D464" s="416" t="s">
        <v>602</v>
      </c>
      <c r="E464" s="412"/>
    </row>
    <row r="465" spans="1:5" s="437" customFormat="1" ht="17.25" customHeight="1" outlineLevel="1">
      <c r="A465" s="440"/>
      <c r="B465" s="413" t="s">
        <v>603</v>
      </c>
      <c r="C465" s="415"/>
      <c r="D465" s="416" t="s">
        <v>604</v>
      </c>
      <c r="E465" s="412"/>
    </row>
    <row r="466" spans="1:5" s="437" customFormat="1" ht="17.25" customHeight="1" outlineLevel="1">
      <c r="A466" s="424">
        <v>222</v>
      </c>
      <c r="B466" s="413" t="s">
        <v>742</v>
      </c>
      <c r="C466" s="415"/>
      <c r="D466" s="412">
        <v>25</v>
      </c>
      <c r="E466" s="412"/>
    </row>
    <row r="467" spans="1:5" s="437" customFormat="1" ht="17.25" customHeight="1" outlineLevel="1">
      <c r="A467" s="424"/>
      <c r="B467" s="411" t="s">
        <v>733</v>
      </c>
      <c r="C467" s="415" t="s">
        <v>801</v>
      </c>
      <c r="D467" s="434"/>
      <c r="E467" s="410"/>
    </row>
    <row r="468" spans="1:5" s="437" customFormat="1" ht="17.25" customHeight="1" outlineLevel="1">
      <c r="A468" s="440"/>
      <c r="B468" s="413" t="s">
        <v>735</v>
      </c>
      <c r="C468" s="410"/>
      <c r="D468" s="412">
        <v>0</v>
      </c>
      <c r="E468" s="412"/>
    </row>
    <row r="469" spans="1:5" s="437" customFormat="1" ht="17.25" customHeight="1" outlineLevel="1">
      <c r="A469" s="440"/>
      <c r="B469" s="413" t="s">
        <v>736</v>
      </c>
      <c r="C469" s="410"/>
      <c r="D469" s="412">
        <v>11</v>
      </c>
      <c r="E469" s="412"/>
    </row>
    <row r="470" spans="1:5" s="437" customFormat="1" ht="17.25" customHeight="1" outlineLevel="1">
      <c r="A470" s="440"/>
      <c r="B470" s="413" t="s">
        <v>737</v>
      </c>
      <c r="C470" s="410"/>
      <c r="D470" s="412">
        <v>0</v>
      </c>
      <c r="E470" s="412"/>
    </row>
    <row r="471" spans="1:5" s="437" customFormat="1" ht="17.25" customHeight="1" outlineLevel="1">
      <c r="A471" s="428"/>
      <c r="B471" s="435" t="s">
        <v>738</v>
      </c>
      <c r="C471" s="429"/>
      <c r="D471" s="432">
        <v>1</v>
      </c>
      <c r="E471" s="432"/>
    </row>
    <row r="472" spans="1:5" s="437" customFormat="1" ht="17.25" customHeight="1" outlineLevel="1">
      <c r="A472" s="424">
        <v>223</v>
      </c>
      <c r="B472" s="425" t="s">
        <v>802</v>
      </c>
      <c r="C472" s="436"/>
      <c r="D472" s="436"/>
      <c r="E472" s="436"/>
    </row>
    <row r="473" spans="1:5" s="437" customFormat="1" ht="17.25" customHeight="1" outlineLevel="1">
      <c r="A473" s="440"/>
      <c r="B473" s="624" t="s">
        <v>543</v>
      </c>
      <c r="C473" s="415" t="s">
        <v>803</v>
      </c>
      <c r="D473" s="412">
        <v>5</v>
      </c>
      <c r="E473" s="412"/>
    </row>
    <row r="474" spans="1:5" s="437" customFormat="1" ht="17.25" customHeight="1" outlineLevel="1">
      <c r="A474" s="440"/>
      <c r="B474" s="411" t="s">
        <v>722</v>
      </c>
      <c r="C474" s="415" t="s">
        <v>804</v>
      </c>
      <c r="D474" s="412"/>
      <c r="E474" s="412"/>
    </row>
    <row r="475" spans="1:5" s="437" customFormat="1" ht="17.25" customHeight="1" outlineLevel="1">
      <c r="A475" s="440"/>
      <c r="B475" s="413" t="s">
        <v>724</v>
      </c>
      <c r="C475" s="410"/>
      <c r="D475" s="418" t="s">
        <v>741</v>
      </c>
      <c r="E475" s="412"/>
    </row>
    <row r="476" spans="1:5" s="437" customFormat="1" ht="17.25" customHeight="1" outlineLevel="1">
      <c r="A476" s="440"/>
      <c r="B476" s="413" t="s">
        <v>726</v>
      </c>
      <c r="C476" s="410"/>
      <c r="D476" s="412">
        <v>5</v>
      </c>
      <c r="E476" s="412"/>
    </row>
    <row r="477" spans="1:5" s="437" customFormat="1" ht="17.25" customHeight="1" outlineLevel="1">
      <c r="A477" s="440"/>
      <c r="B477" s="413" t="s">
        <v>727</v>
      </c>
      <c r="C477" s="410"/>
      <c r="D477" s="412">
        <v>0</v>
      </c>
      <c r="E477" s="412"/>
    </row>
    <row r="478" spans="1:5" s="437" customFormat="1" ht="17.25" customHeight="1" outlineLevel="1">
      <c r="A478" s="440"/>
      <c r="B478" s="413" t="s">
        <v>728</v>
      </c>
      <c r="C478" s="410"/>
      <c r="D478" s="412">
        <v>0</v>
      </c>
      <c r="E478" s="412"/>
    </row>
    <row r="479" spans="1:5" s="437" customFormat="1" ht="17.25" customHeight="1" outlineLevel="1">
      <c r="A479" s="440"/>
      <c r="B479" s="413" t="s">
        <v>731</v>
      </c>
      <c r="C479" s="415"/>
      <c r="D479" s="416"/>
      <c r="E479" s="412"/>
    </row>
    <row r="480" spans="1:5" s="437" customFormat="1" ht="17.25" customHeight="1" outlineLevel="1">
      <c r="A480" s="440"/>
      <c r="B480" s="413" t="s">
        <v>599</v>
      </c>
      <c r="C480" s="415"/>
      <c r="D480" s="416" t="s">
        <v>600</v>
      </c>
      <c r="E480" s="412"/>
    </row>
    <row r="481" spans="1:5" s="437" customFormat="1" ht="17.25" customHeight="1" outlineLevel="1">
      <c r="A481" s="440"/>
      <c r="B481" s="413" t="s">
        <v>601</v>
      </c>
      <c r="C481" s="415"/>
      <c r="D481" s="416" t="s">
        <v>602</v>
      </c>
      <c r="E481" s="412"/>
    </row>
    <row r="482" spans="1:5" s="437" customFormat="1" ht="17.25" customHeight="1" outlineLevel="1">
      <c r="A482" s="440"/>
      <c r="B482" s="413" t="s">
        <v>603</v>
      </c>
      <c r="C482" s="415"/>
      <c r="D482" s="416" t="s">
        <v>604</v>
      </c>
      <c r="E482" s="412"/>
    </row>
    <row r="483" spans="1:5" s="437" customFormat="1" ht="17.25" customHeight="1" outlineLevel="1">
      <c r="A483" s="424"/>
      <c r="B483" s="413" t="s">
        <v>742</v>
      </c>
      <c r="C483" s="415"/>
      <c r="D483" s="412">
        <v>25</v>
      </c>
      <c r="E483" s="412"/>
    </row>
    <row r="484" spans="1:5" s="437" customFormat="1" ht="17.25" customHeight="1" outlineLevel="1">
      <c r="A484" s="424"/>
      <c r="B484" s="411" t="s">
        <v>733</v>
      </c>
      <c r="C484" s="415" t="s">
        <v>805</v>
      </c>
      <c r="D484" s="434"/>
      <c r="E484" s="410"/>
    </row>
    <row r="485" spans="1:5" s="437" customFormat="1" ht="17.25" customHeight="1" outlineLevel="1">
      <c r="A485" s="440"/>
      <c r="B485" s="413" t="s">
        <v>735</v>
      </c>
      <c r="C485" s="410"/>
      <c r="D485" s="412">
        <v>0</v>
      </c>
      <c r="E485" s="412"/>
    </row>
    <row r="486" spans="1:5" s="437" customFormat="1" ht="17.25" customHeight="1" outlineLevel="1">
      <c r="A486" s="440"/>
      <c r="B486" s="413" t="s">
        <v>736</v>
      </c>
      <c r="C486" s="410"/>
      <c r="D486" s="412">
        <v>11</v>
      </c>
      <c r="E486" s="412"/>
    </row>
    <row r="487" spans="1:5" s="437" customFormat="1" ht="17.25" customHeight="1" outlineLevel="1">
      <c r="A487" s="440"/>
      <c r="B487" s="413" t="s">
        <v>737</v>
      </c>
      <c r="C487" s="410"/>
      <c r="D487" s="412">
        <v>0</v>
      </c>
      <c r="E487" s="412"/>
    </row>
    <row r="488" spans="1:5" s="437" customFormat="1" ht="17.25" customHeight="1" outlineLevel="1">
      <c r="A488" s="428"/>
      <c r="B488" s="435" t="s">
        <v>738</v>
      </c>
      <c r="C488" s="429"/>
      <c r="D488" s="432">
        <v>1</v>
      </c>
      <c r="E488" s="432"/>
    </row>
    <row r="489" spans="1:5" s="437" customFormat="1" ht="17.25" customHeight="1" outlineLevel="1">
      <c r="A489" s="424">
        <v>224</v>
      </c>
      <c r="B489" s="425" t="s">
        <v>806</v>
      </c>
      <c r="C489" s="436"/>
      <c r="D489" s="436"/>
      <c r="E489" s="436"/>
    </row>
    <row r="490" spans="1:5" s="437" customFormat="1" ht="17.25" customHeight="1" outlineLevel="1">
      <c r="A490" s="440"/>
      <c r="B490" s="624" t="s">
        <v>543</v>
      </c>
      <c r="C490" s="415" t="s">
        <v>807</v>
      </c>
      <c r="D490" s="412">
        <v>5</v>
      </c>
      <c r="E490" s="412"/>
    </row>
    <row r="491" spans="1:5" s="437" customFormat="1" ht="17.25" customHeight="1" outlineLevel="1">
      <c r="A491" s="440"/>
      <c r="B491" s="411" t="s">
        <v>722</v>
      </c>
      <c r="C491" s="415" t="s">
        <v>808</v>
      </c>
      <c r="D491" s="412"/>
      <c r="E491" s="412"/>
    </row>
    <row r="492" spans="1:5" s="437" customFormat="1" ht="17.25" customHeight="1" outlineLevel="1">
      <c r="A492" s="440"/>
      <c r="B492" s="413" t="s">
        <v>724</v>
      </c>
      <c r="C492" s="410"/>
      <c r="D492" s="418" t="s">
        <v>741</v>
      </c>
      <c r="E492" s="412"/>
    </row>
    <row r="493" spans="1:5" s="437" customFormat="1" ht="17.25" customHeight="1" outlineLevel="1">
      <c r="A493" s="440"/>
      <c r="B493" s="413" t="s">
        <v>726</v>
      </c>
      <c r="C493" s="410"/>
      <c r="D493" s="412">
        <v>5</v>
      </c>
      <c r="E493" s="412"/>
    </row>
    <row r="494" spans="1:5" s="437" customFormat="1" ht="17.25" customHeight="1" outlineLevel="1">
      <c r="A494" s="440"/>
      <c r="B494" s="413" t="s">
        <v>727</v>
      </c>
      <c r="C494" s="410"/>
      <c r="D494" s="412">
        <v>0</v>
      </c>
      <c r="E494" s="412"/>
    </row>
    <row r="495" spans="1:5" s="437" customFormat="1" ht="17.25" customHeight="1" outlineLevel="1">
      <c r="A495" s="440"/>
      <c r="B495" s="413" t="s">
        <v>728</v>
      </c>
      <c r="C495" s="410"/>
      <c r="D495" s="412">
        <v>0</v>
      </c>
      <c r="E495" s="412"/>
    </row>
    <row r="496" spans="1:5" s="437" customFormat="1" ht="17.25" customHeight="1" outlineLevel="1">
      <c r="A496" s="440"/>
      <c r="B496" s="413" t="s">
        <v>731</v>
      </c>
      <c r="C496" s="415"/>
      <c r="D496" s="416"/>
      <c r="E496" s="412"/>
    </row>
    <row r="497" spans="1:5" s="437" customFormat="1" ht="17.25" customHeight="1" outlineLevel="1">
      <c r="A497" s="440"/>
      <c r="B497" s="413" t="s">
        <v>599</v>
      </c>
      <c r="C497" s="415"/>
      <c r="D497" s="416" t="s">
        <v>600</v>
      </c>
      <c r="E497" s="412"/>
    </row>
    <row r="498" spans="1:5" s="437" customFormat="1" ht="17.25" customHeight="1" outlineLevel="1">
      <c r="A498" s="440"/>
      <c r="B498" s="413" t="s">
        <v>601</v>
      </c>
      <c r="C498" s="415"/>
      <c r="D498" s="416" t="s">
        <v>602</v>
      </c>
      <c r="E498" s="412"/>
    </row>
    <row r="499" spans="1:5" s="437" customFormat="1" ht="17.25" customHeight="1" outlineLevel="1">
      <c r="A499" s="440"/>
      <c r="B499" s="413" t="s">
        <v>603</v>
      </c>
      <c r="C499" s="415"/>
      <c r="D499" s="416" t="s">
        <v>604</v>
      </c>
      <c r="E499" s="412"/>
    </row>
    <row r="500" spans="1:5" s="437" customFormat="1" ht="17.25" customHeight="1" outlineLevel="1">
      <c r="A500" s="424"/>
      <c r="B500" s="413" t="s">
        <v>742</v>
      </c>
      <c r="C500" s="415"/>
      <c r="D500" s="412">
        <v>25</v>
      </c>
      <c r="E500" s="412"/>
    </row>
    <row r="501" spans="1:5" s="437" customFormat="1" ht="17.25" customHeight="1" outlineLevel="1">
      <c r="A501" s="424"/>
      <c r="B501" s="411" t="s">
        <v>733</v>
      </c>
      <c r="C501" s="415" t="s">
        <v>809</v>
      </c>
      <c r="D501" s="434"/>
      <c r="E501" s="410"/>
    </row>
    <row r="502" spans="1:5" s="437" customFormat="1" ht="17.25" customHeight="1" outlineLevel="1">
      <c r="A502" s="440"/>
      <c r="B502" s="413" t="s">
        <v>735</v>
      </c>
      <c r="C502" s="410"/>
      <c r="D502" s="412">
        <v>0</v>
      </c>
      <c r="E502" s="412"/>
    </row>
    <row r="503" spans="1:5" s="437" customFormat="1" ht="17.25" customHeight="1" outlineLevel="1">
      <c r="A503" s="440"/>
      <c r="B503" s="413" t="s">
        <v>736</v>
      </c>
      <c r="C503" s="410"/>
      <c r="D503" s="412">
        <v>11</v>
      </c>
      <c r="E503" s="412"/>
    </row>
    <row r="504" spans="1:5" s="437" customFormat="1" ht="17.25" customHeight="1" outlineLevel="1">
      <c r="A504" s="440"/>
      <c r="B504" s="413" t="s">
        <v>737</v>
      </c>
      <c r="C504" s="410"/>
      <c r="D504" s="412">
        <v>0</v>
      </c>
      <c r="E504" s="412"/>
    </row>
    <row r="505" spans="1:5" s="437" customFormat="1" ht="17.25" customHeight="1" outlineLevel="1">
      <c r="A505" s="428"/>
      <c r="B505" s="435" t="s">
        <v>738</v>
      </c>
      <c r="C505" s="429"/>
      <c r="D505" s="432">
        <v>1</v>
      </c>
      <c r="E505" s="432"/>
    </row>
    <row r="506" spans="1:5" s="437" customFormat="1" ht="17.25" customHeight="1" outlineLevel="1">
      <c r="A506" s="424">
        <v>225</v>
      </c>
      <c r="B506" s="425" t="s">
        <v>810</v>
      </c>
      <c r="C506" s="436"/>
      <c r="D506" s="436"/>
      <c r="E506" s="436"/>
    </row>
    <row r="507" spans="1:5" s="437" customFormat="1" ht="17.25" customHeight="1" outlineLevel="1">
      <c r="A507" s="440"/>
      <c r="B507" s="624" t="s">
        <v>543</v>
      </c>
      <c r="C507" s="415" t="s">
        <v>811</v>
      </c>
      <c r="D507" s="412">
        <v>5</v>
      </c>
      <c r="E507" s="412"/>
    </row>
    <row r="508" spans="1:5" s="437" customFormat="1" ht="17.25" customHeight="1" outlineLevel="1">
      <c r="A508" s="440"/>
      <c r="B508" s="411" t="s">
        <v>722</v>
      </c>
      <c r="C508" s="415" t="s">
        <v>812</v>
      </c>
      <c r="D508" s="412"/>
      <c r="E508" s="412"/>
    </row>
    <row r="509" spans="1:5" s="437" customFormat="1" ht="17.25" customHeight="1" outlineLevel="1">
      <c r="A509" s="440"/>
      <c r="B509" s="413" t="s">
        <v>724</v>
      </c>
      <c r="C509" s="410"/>
      <c r="D509" s="418" t="s">
        <v>741</v>
      </c>
      <c r="E509" s="412"/>
    </row>
    <row r="510" spans="1:5" s="437" customFormat="1" ht="17.25" customHeight="1" outlineLevel="1">
      <c r="A510" s="440"/>
      <c r="B510" s="413" t="s">
        <v>726</v>
      </c>
      <c r="C510" s="410"/>
      <c r="D510" s="412">
        <v>5</v>
      </c>
      <c r="E510" s="412"/>
    </row>
    <row r="511" spans="1:5" s="437" customFormat="1" ht="17.25" customHeight="1" outlineLevel="1">
      <c r="A511" s="440">
        <v>225</v>
      </c>
      <c r="B511" s="413" t="s">
        <v>727</v>
      </c>
      <c r="C511" s="410"/>
      <c r="D511" s="412">
        <v>0</v>
      </c>
      <c r="E511" s="412"/>
    </row>
    <row r="512" spans="1:5" s="437" customFormat="1" ht="17.25" customHeight="1" outlineLevel="1">
      <c r="A512" s="440"/>
      <c r="B512" s="413" t="s">
        <v>728</v>
      </c>
      <c r="C512" s="410"/>
      <c r="D512" s="412">
        <v>0</v>
      </c>
      <c r="E512" s="412"/>
    </row>
    <row r="513" spans="1:5" s="437" customFormat="1" ht="17.25" customHeight="1" outlineLevel="1">
      <c r="A513" s="440"/>
      <c r="B513" s="413" t="s">
        <v>731</v>
      </c>
      <c r="C513" s="415"/>
      <c r="D513" s="416"/>
      <c r="E513" s="412"/>
    </row>
    <row r="514" spans="1:5" s="437" customFormat="1" ht="17.25" customHeight="1" outlineLevel="1">
      <c r="A514" s="440"/>
      <c r="B514" s="413" t="s">
        <v>599</v>
      </c>
      <c r="C514" s="415"/>
      <c r="D514" s="416" t="s">
        <v>600</v>
      </c>
      <c r="E514" s="412"/>
    </row>
    <row r="515" spans="1:5" s="437" customFormat="1" ht="17.25" customHeight="1" outlineLevel="1">
      <c r="A515" s="440"/>
      <c r="B515" s="413" t="s">
        <v>601</v>
      </c>
      <c r="C515" s="415"/>
      <c r="D515" s="416" t="s">
        <v>602</v>
      </c>
      <c r="E515" s="412"/>
    </row>
    <row r="516" spans="1:5" s="437" customFormat="1" ht="17.25" customHeight="1" outlineLevel="1">
      <c r="A516" s="440"/>
      <c r="B516" s="413" t="s">
        <v>603</v>
      </c>
      <c r="C516" s="415"/>
      <c r="D516" s="416" t="s">
        <v>604</v>
      </c>
      <c r="E516" s="412"/>
    </row>
    <row r="517" spans="1:5" s="437" customFormat="1" ht="17.25" customHeight="1" outlineLevel="1">
      <c r="A517" s="424"/>
      <c r="B517" s="413" t="s">
        <v>742</v>
      </c>
      <c r="C517" s="415"/>
      <c r="D517" s="412">
        <v>25</v>
      </c>
      <c r="E517" s="412"/>
    </row>
    <row r="518" spans="1:5" s="437" customFormat="1" ht="17.25" customHeight="1" outlineLevel="1">
      <c r="A518" s="424"/>
      <c r="B518" s="411" t="s">
        <v>733</v>
      </c>
      <c r="C518" s="415" t="s">
        <v>813</v>
      </c>
      <c r="D518" s="434"/>
      <c r="E518" s="410"/>
    </row>
    <row r="519" spans="1:5" s="437" customFormat="1" ht="17.25" customHeight="1" outlineLevel="1">
      <c r="A519" s="440"/>
      <c r="B519" s="413" t="s">
        <v>735</v>
      </c>
      <c r="C519" s="410"/>
      <c r="D519" s="412">
        <v>0</v>
      </c>
      <c r="E519" s="412"/>
    </row>
    <row r="520" spans="1:5" s="437" customFormat="1" ht="17.25" customHeight="1" outlineLevel="1">
      <c r="A520" s="440"/>
      <c r="B520" s="413" t="s">
        <v>736</v>
      </c>
      <c r="C520" s="410"/>
      <c r="D520" s="412">
        <v>11</v>
      </c>
      <c r="E520" s="412"/>
    </row>
    <row r="521" spans="1:5" s="437" customFormat="1" ht="17.25" customHeight="1" outlineLevel="1">
      <c r="A521" s="440"/>
      <c r="B521" s="413" t="s">
        <v>737</v>
      </c>
      <c r="C521" s="410"/>
      <c r="D521" s="412">
        <v>0</v>
      </c>
      <c r="E521" s="412"/>
    </row>
    <row r="522" spans="1:5" s="437" customFormat="1" ht="17.25" customHeight="1" outlineLevel="1">
      <c r="A522" s="428"/>
      <c r="B522" s="435" t="s">
        <v>738</v>
      </c>
      <c r="C522" s="429"/>
      <c r="D522" s="432">
        <v>1</v>
      </c>
      <c r="E522" s="432"/>
    </row>
    <row r="523" spans="1:5" s="437" customFormat="1" ht="17.25" customHeight="1" outlineLevel="1">
      <c r="A523" s="424">
        <v>226</v>
      </c>
      <c r="B523" s="425" t="s">
        <v>814</v>
      </c>
      <c r="C523" s="436"/>
      <c r="D523" s="436"/>
      <c r="E523" s="436"/>
    </row>
    <row r="524" spans="1:5" s="437" customFormat="1" ht="17.25" customHeight="1" outlineLevel="1">
      <c r="A524" s="440"/>
      <c r="B524" s="624" t="s">
        <v>543</v>
      </c>
      <c r="C524" s="415" t="s">
        <v>815</v>
      </c>
      <c r="D524" s="412">
        <v>5</v>
      </c>
      <c r="E524" s="412"/>
    </row>
    <row r="525" spans="1:5" s="437" customFormat="1" ht="17.25" customHeight="1" outlineLevel="1">
      <c r="A525" s="440"/>
      <c r="B525" s="411" t="s">
        <v>722</v>
      </c>
      <c r="C525" s="415" t="s">
        <v>816</v>
      </c>
      <c r="D525" s="412"/>
      <c r="E525" s="412"/>
    </row>
    <row r="526" spans="1:5" s="437" customFormat="1" ht="17.25" customHeight="1" outlineLevel="1">
      <c r="A526" s="440"/>
      <c r="B526" s="413" t="s">
        <v>724</v>
      </c>
      <c r="C526" s="410"/>
      <c r="D526" s="418" t="s">
        <v>741</v>
      </c>
      <c r="E526" s="412"/>
    </row>
    <row r="527" spans="1:5" s="437" customFormat="1" ht="17.25" customHeight="1" outlineLevel="1">
      <c r="A527" s="440"/>
      <c r="B527" s="413" t="s">
        <v>726</v>
      </c>
      <c r="C527" s="410"/>
      <c r="D527" s="412">
        <v>5</v>
      </c>
      <c r="E527" s="412"/>
    </row>
    <row r="528" spans="1:5" s="437" customFormat="1" ht="17.25" customHeight="1" outlineLevel="1">
      <c r="A528" s="440"/>
      <c r="B528" s="413" t="s">
        <v>727</v>
      </c>
      <c r="C528" s="410"/>
      <c r="D528" s="412">
        <v>0</v>
      </c>
      <c r="E528" s="412"/>
    </row>
    <row r="529" spans="1:5" s="437" customFormat="1" ht="17.25" customHeight="1" outlineLevel="1">
      <c r="A529" s="440"/>
      <c r="B529" s="413" t="s">
        <v>728</v>
      </c>
      <c r="C529" s="410"/>
      <c r="D529" s="412">
        <v>0</v>
      </c>
      <c r="E529" s="412"/>
    </row>
    <row r="530" spans="1:5" s="437" customFormat="1" ht="17.25" customHeight="1" outlineLevel="1">
      <c r="A530" s="440"/>
      <c r="B530" s="413" t="s">
        <v>731</v>
      </c>
      <c r="C530" s="415"/>
      <c r="D530" s="416"/>
      <c r="E530" s="412"/>
    </row>
    <row r="531" spans="1:5" s="437" customFormat="1" ht="17.25" customHeight="1" outlineLevel="1">
      <c r="A531" s="440"/>
      <c r="B531" s="413" t="s">
        <v>599</v>
      </c>
      <c r="C531" s="415"/>
      <c r="D531" s="416" t="s">
        <v>600</v>
      </c>
      <c r="E531" s="412"/>
    </row>
    <row r="532" spans="1:5" s="437" customFormat="1" ht="17.25" customHeight="1" outlineLevel="1">
      <c r="A532" s="440"/>
      <c r="B532" s="413" t="s">
        <v>601</v>
      </c>
      <c r="C532" s="415"/>
      <c r="D532" s="416" t="s">
        <v>602</v>
      </c>
      <c r="E532" s="412"/>
    </row>
    <row r="533" spans="1:5" s="437" customFormat="1" ht="17.25" customHeight="1" outlineLevel="1">
      <c r="A533" s="440"/>
      <c r="B533" s="413" t="s">
        <v>603</v>
      </c>
      <c r="C533" s="415"/>
      <c r="D533" s="416" t="s">
        <v>604</v>
      </c>
      <c r="E533" s="412"/>
    </row>
    <row r="534" spans="1:5" s="437" customFormat="1" ht="17.25" customHeight="1" outlineLevel="1">
      <c r="A534" s="424"/>
      <c r="B534" s="413" t="s">
        <v>742</v>
      </c>
      <c r="C534" s="415"/>
      <c r="D534" s="412">
        <v>25</v>
      </c>
      <c r="E534" s="412"/>
    </row>
    <row r="535" spans="1:5" s="437" customFormat="1" ht="17.25" customHeight="1" outlineLevel="1">
      <c r="A535" s="424"/>
      <c r="B535" s="411" t="s">
        <v>733</v>
      </c>
      <c r="C535" s="415" t="s">
        <v>817</v>
      </c>
      <c r="D535" s="434"/>
      <c r="E535" s="410"/>
    </row>
    <row r="536" spans="1:5" s="437" customFormat="1" ht="17.25" customHeight="1" outlineLevel="1">
      <c r="A536" s="440"/>
      <c r="B536" s="413" t="s">
        <v>735</v>
      </c>
      <c r="C536" s="410"/>
      <c r="D536" s="412">
        <v>0</v>
      </c>
      <c r="E536" s="412"/>
    </row>
    <row r="537" spans="1:5" s="437" customFormat="1" ht="17.25" customHeight="1" outlineLevel="1">
      <c r="A537" s="440"/>
      <c r="B537" s="413" t="s">
        <v>736</v>
      </c>
      <c r="C537" s="410"/>
      <c r="D537" s="412">
        <v>11</v>
      </c>
      <c r="E537" s="412"/>
    </row>
    <row r="538" spans="1:5" s="437" customFormat="1" ht="17.25" customHeight="1" outlineLevel="1">
      <c r="A538" s="440"/>
      <c r="B538" s="413" t="s">
        <v>737</v>
      </c>
      <c r="C538" s="410"/>
      <c r="D538" s="412">
        <v>0</v>
      </c>
      <c r="E538" s="412"/>
    </row>
    <row r="539" spans="1:5" s="437" customFormat="1" ht="17.25" customHeight="1" outlineLevel="1">
      <c r="A539" s="444"/>
      <c r="B539" s="413" t="s">
        <v>738</v>
      </c>
      <c r="C539" s="410"/>
      <c r="D539" s="412">
        <v>1</v>
      </c>
      <c r="E539" s="412"/>
    </row>
    <row r="540" spans="1:5" s="437" customFormat="1" ht="5.25" customHeight="1" outlineLevel="1">
      <c r="A540" s="428"/>
      <c r="B540" s="435"/>
      <c r="C540" s="429"/>
      <c r="D540" s="432"/>
      <c r="E540" s="432"/>
    </row>
    <row r="541" spans="1:5" s="437" customFormat="1" ht="17.25" customHeight="1" outlineLevel="1">
      <c r="A541" s="424">
        <v>227</v>
      </c>
      <c r="B541" s="425" t="s">
        <v>818</v>
      </c>
      <c r="C541" s="436"/>
      <c r="D541" s="436"/>
      <c r="E541" s="436"/>
    </row>
    <row r="542" spans="1:5" s="437" customFormat="1" ht="17.25" customHeight="1" outlineLevel="1">
      <c r="A542" s="440"/>
      <c r="B542" s="624" t="s">
        <v>543</v>
      </c>
      <c r="C542" s="415" t="s">
        <v>819</v>
      </c>
      <c r="D542" s="412">
        <v>5</v>
      </c>
      <c r="E542" s="412"/>
    </row>
    <row r="543" spans="1:5" s="437" customFormat="1" ht="17.25" customHeight="1" outlineLevel="1">
      <c r="A543" s="440"/>
      <c r="B543" s="411" t="s">
        <v>722</v>
      </c>
      <c r="C543" s="415" t="s">
        <v>820</v>
      </c>
      <c r="D543" s="412"/>
      <c r="E543" s="412"/>
    </row>
    <row r="544" spans="1:5" s="437" customFormat="1" ht="17.25" customHeight="1" outlineLevel="1">
      <c r="A544" s="440"/>
      <c r="B544" s="413" t="s">
        <v>724</v>
      </c>
      <c r="C544" s="410"/>
      <c r="D544" s="418" t="s">
        <v>741</v>
      </c>
      <c r="E544" s="412"/>
    </row>
    <row r="545" spans="1:5" s="437" customFormat="1" ht="17.25" customHeight="1" outlineLevel="1">
      <c r="A545" s="440"/>
      <c r="B545" s="413" t="s">
        <v>726</v>
      </c>
      <c r="C545" s="410"/>
      <c r="D545" s="412">
        <v>5</v>
      </c>
      <c r="E545" s="412"/>
    </row>
    <row r="546" spans="1:5" s="437" customFormat="1" ht="17.25" customHeight="1" outlineLevel="1">
      <c r="A546" s="440"/>
      <c r="B546" s="413" t="s">
        <v>727</v>
      </c>
      <c r="C546" s="410"/>
      <c r="D546" s="412">
        <v>0</v>
      </c>
      <c r="E546" s="412"/>
    </row>
    <row r="547" spans="1:5" s="437" customFormat="1" ht="17.25" customHeight="1" outlineLevel="1">
      <c r="A547" s="440"/>
      <c r="B547" s="413" t="s">
        <v>728</v>
      </c>
      <c r="C547" s="410"/>
      <c r="D547" s="412">
        <v>0</v>
      </c>
      <c r="E547" s="412"/>
    </row>
    <row r="548" spans="1:5" s="437" customFormat="1" ht="17.25" customHeight="1" outlineLevel="1">
      <c r="A548" s="440"/>
      <c r="B548" s="413" t="s">
        <v>731</v>
      </c>
      <c r="C548" s="415"/>
      <c r="D548" s="416"/>
      <c r="E548" s="412"/>
    </row>
    <row r="549" spans="1:5" s="437" customFormat="1" ht="17.25" customHeight="1" outlineLevel="1">
      <c r="A549" s="440"/>
      <c r="B549" s="413" t="s">
        <v>599</v>
      </c>
      <c r="C549" s="415"/>
      <c r="D549" s="416" t="s">
        <v>600</v>
      </c>
      <c r="E549" s="412"/>
    </row>
    <row r="550" spans="1:5" s="437" customFormat="1" ht="17.25" customHeight="1" outlineLevel="1">
      <c r="A550" s="440"/>
      <c r="B550" s="413" t="s">
        <v>601</v>
      </c>
      <c r="C550" s="415"/>
      <c r="D550" s="416" t="s">
        <v>602</v>
      </c>
      <c r="E550" s="412"/>
    </row>
    <row r="551" spans="1:5" s="437" customFormat="1" ht="17.25" customHeight="1" outlineLevel="1">
      <c r="A551" s="440"/>
      <c r="B551" s="413" t="s">
        <v>603</v>
      </c>
      <c r="C551" s="415"/>
      <c r="D551" s="416" t="s">
        <v>604</v>
      </c>
      <c r="E551" s="412"/>
    </row>
    <row r="552" spans="1:5" s="437" customFormat="1" ht="17.25" customHeight="1" outlineLevel="1">
      <c r="A552" s="424"/>
      <c r="B552" s="413" t="s">
        <v>742</v>
      </c>
      <c r="C552" s="415"/>
      <c r="D552" s="412">
        <v>25</v>
      </c>
      <c r="E552" s="412"/>
    </row>
    <row r="553" spans="1:5" s="437" customFormat="1" ht="17.25" customHeight="1" outlineLevel="1">
      <c r="A553" s="424"/>
      <c r="B553" s="411" t="s">
        <v>733</v>
      </c>
      <c r="C553" s="415" t="s">
        <v>821</v>
      </c>
      <c r="D553" s="434"/>
      <c r="E553" s="410"/>
    </row>
    <row r="554" spans="1:5" s="437" customFormat="1" ht="17.25" customHeight="1" outlineLevel="1">
      <c r="A554" s="440"/>
      <c r="B554" s="413" t="s">
        <v>735</v>
      </c>
      <c r="C554" s="410"/>
      <c r="D554" s="412">
        <v>0</v>
      </c>
      <c r="E554" s="412"/>
    </row>
    <row r="555" spans="1:5" s="437" customFormat="1" ht="17.25" customHeight="1" outlineLevel="1">
      <c r="A555" s="440"/>
      <c r="B555" s="413" t="s">
        <v>736</v>
      </c>
      <c r="C555" s="410"/>
      <c r="D555" s="412">
        <v>11</v>
      </c>
      <c r="E555" s="412"/>
    </row>
    <row r="556" spans="1:5" s="437" customFormat="1" ht="17.25" customHeight="1" outlineLevel="1">
      <c r="A556" s="440"/>
      <c r="B556" s="413" t="s">
        <v>737</v>
      </c>
      <c r="C556" s="410"/>
      <c r="D556" s="412">
        <v>0</v>
      </c>
      <c r="E556" s="412"/>
    </row>
    <row r="557" spans="1:5" s="437" customFormat="1" ht="17.25" customHeight="1" outlineLevel="1">
      <c r="A557" s="444"/>
      <c r="B557" s="413" t="s">
        <v>738</v>
      </c>
      <c r="C557" s="410"/>
      <c r="D557" s="412">
        <v>1</v>
      </c>
      <c r="E557" s="412"/>
    </row>
    <row r="558" spans="1:5" s="437" customFormat="1" ht="3" customHeight="1" outlineLevel="1">
      <c r="A558" s="428"/>
      <c r="B558" s="435"/>
      <c r="C558" s="429"/>
      <c r="D558" s="432"/>
      <c r="E558" s="432"/>
    </row>
    <row r="559" spans="1:5" s="437" customFormat="1" ht="17.25" customHeight="1" outlineLevel="1">
      <c r="A559" s="424">
        <v>240</v>
      </c>
      <c r="B559" s="425" t="s">
        <v>822</v>
      </c>
      <c r="C559" s="436"/>
      <c r="D559" s="436"/>
      <c r="E559" s="436"/>
    </row>
    <row r="560" spans="1:5" s="437" customFormat="1" ht="17.25" customHeight="1" outlineLevel="1">
      <c r="A560" s="440"/>
      <c r="B560" s="624" t="s">
        <v>543</v>
      </c>
      <c r="C560" s="415" t="s">
        <v>823</v>
      </c>
      <c r="D560" s="412">
        <v>60</v>
      </c>
      <c r="E560" s="412"/>
    </row>
    <row r="561" spans="1:5" s="437" customFormat="1" ht="17.25" customHeight="1" outlineLevel="1">
      <c r="A561" s="440"/>
      <c r="B561" s="411" t="s">
        <v>722</v>
      </c>
      <c r="C561" s="415" t="s">
        <v>824</v>
      </c>
      <c r="D561" s="412"/>
      <c r="E561" s="412"/>
    </row>
    <row r="562" spans="1:5" s="437" customFormat="1" ht="17.25" customHeight="1" outlineLevel="1">
      <c r="A562" s="440"/>
      <c r="B562" s="413" t="s">
        <v>724</v>
      </c>
      <c r="C562" s="410"/>
      <c r="D562" s="418" t="s">
        <v>741</v>
      </c>
      <c r="E562" s="412"/>
    </row>
    <row r="563" spans="1:5" s="437" customFormat="1" ht="17.25" customHeight="1" outlineLevel="1">
      <c r="A563" s="440"/>
      <c r="B563" s="619" t="s">
        <v>534</v>
      </c>
      <c r="C563" s="410"/>
      <c r="D563" s="621">
        <v>30</v>
      </c>
      <c r="E563" s="412"/>
    </row>
    <row r="564" spans="1:5" s="437" customFormat="1" ht="17.25" customHeight="1" outlineLevel="1">
      <c r="A564" s="440"/>
      <c r="B564" s="413" t="s">
        <v>727</v>
      </c>
      <c r="C564" s="410"/>
      <c r="D564" s="412">
        <v>0</v>
      </c>
      <c r="E564" s="412"/>
    </row>
    <row r="565" spans="1:5" s="437" customFormat="1" ht="17.25" customHeight="1" outlineLevel="1">
      <c r="A565" s="440"/>
      <c r="B565" s="413" t="s">
        <v>728</v>
      </c>
      <c r="C565" s="410"/>
      <c r="D565" s="412">
        <v>0</v>
      </c>
      <c r="E565" s="412"/>
    </row>
    <row r="566" spans="1:5" s="437" customFormat="1" ht="17.25" customHeight="1" outlineLevel="1">
      <c r="A566" s="440"/>
      <c r="B566" s="413" t="s">
        <v>729</v>
      </c>
      <c r="C566" s="410"/>
      <c r="D566" s="438" t="s">
        <v>1267</v>
      </c>
      <c r="E566" s="412"/>
    </row>
    <row r="567" spans="1:5" s="437" customFormat="1" ht="17.25" customHeight="1" outlineLevel="1">
      <c r="A567" s="440"/>
      <c r="B567" s="413"/>
      <c r="C567" s="410"/>
      <c r="D567" s="439" t="s">
        <v>730</v>
      </c>
      <c r="E567" s="412"/>
    </row>
    <row r="568" spans="1:5" s="437" customFormat="1" ht="17.25" customHeight="1" outlineLevel="1">
      <c r="A568" s="440"/>
      <c r="B568" s="413" t="s">
        <v>825</v>
      </c>
      <c r="C568" s="410"/>
      <c r="D568" s="412">
        <v>0</v>
      </c>
      <c r="E568" s="412"/>
    </row>
    <row r="569" spans="1:5" s="437" customFormat="1" ht="17.25" customHeight="1" outlineLevel="1">
      <c r="A569" s="440"/>
      <c r="B569" s="413" t="s">
        <v>826</v>
      </c>
      <c r="C569" s="410"/>
      <c r="D569" s="412">
        <v>11</v>
      </c>
      <c r="E569" s="412"/>
    </row>
    <row r="570" spans="1:5" s="437" customFormat="1" ht="17.25" customHeight="1" outlineLevel="1">
      <c r="A570" s="440"/>
      <c r="B570" s="413" t="s">
        <v>827</v>
      </c>
      <c r="C570" s="410"/>
      <c r="D570" s="412">
        <v>1</v>
      </c>
      <c r="E570" s="412"/>
    </row>
    <row r="571" spans="1:5" s="437" customFormat="1" ht="17.25" customHeight="1" outlineLevel="1">
      <c r="A571" s="440"/>
      <c r="B571" s="413" t="s">
        <v>828</v>
      </c>
      <c r="C571" s="415"/>
      <c r="D571" s="412">
        <v>0</v>
      </c>
      <c r="E571" s="412"/>
    </row>
    <row r="572" spans="1:5" s="437" customFormat="1" ht="17.25" customHeight="1" outlineLevel="1">
      <c r="A572" s="440"/>
      <c r="B572" s="413" t="s">
        <v>599</v>
      </c>
      <c r="C572" s="415"/>
      <c r="D572" s="416" t="s">
        <v>600</v>
      </c>
      <c r="E572" s="412"/>
    </row>
    <row r="573" spans="1:5" s="437" customFormat="1" ht="17.25" customHeight="1" outlineLevel="1">
      <c r="A573" s="440"/>
      <c r="B573" s="413" t="s">
        <v>601</v>
      </c>
      <c r="C573" s="415"/>
      <c r="D573" s="416" t="s">
        <v>602</v>
      </c>
      <c r="E573" s="412"/>
    </row>
    <row r="574" spans="1:5" s="437" customFormat="1" ht="17.25" customHeight="1" outlineLevel="1">
      <c r="A574" s="440"/>
      <c r="B574" s="413" t="s">
        <v>603</v>
      </c>
      <c r="C574" s="415"/>
      <c r="D574" s="416" t="s">
        <v>604</v>
      </c>
      <c r="E574" s="412"/>
    </row>
    <row r="575" spans="1:5" s="437" customFormat="1" ht="17.25" customHeight="1" outlineLevel="1">
      <c r="A575" s="443"/>
      <c r="B575" s="435" t="s">
        <v>742</v>
      </c>
      <c r="C575" s="431"/>
      <c r="D575" s="432">
        <v>75</v>
      </c>
      <c r="E575" s="432"/>
    </row>
    <row r="576" spans="1:5" s="437" customFormat="1" ht="17.25" customHeight="1" outlineLevel="1">
      <c r="A576" s="424">
        <v>250</v>
      </c>
      <c r="B576" s="425" t="s">
        <v>829</v>
      </c>
      <c r="C576" s="436"/>
      <c r="D576" s="436"/>
      <c r="E576" s="436"/>
    </row>
    <row r="577" spans="1:5" s="437" customFormat="1" ht="17.25" customHeight="1" outlineLevel="1">
      <c r="A577" s="440"/>
      <c r="B577" s="624" t="s">
        <v>543</v>
      </c>
      <c r="C577" s="415" t="s">
        <v>830</v>
      </c>
      <c r="D577" s="412">
        <v>60</v>
      </c>
      <c r="E577" s="412"/>
    </row>
    <row r="578" spans="1:5" s="437" customFormat="1" ht="17.25" customHeight="1" outlineLevel="1">
      <c r="A578" s="440"/>
      <c r="B578" s="411" t="s">
        <v>722</v>
      </c>
      <c r="C578" s="415" t="s">
        <v>831</v>
      </c>
      <c r="D578" s="412"/>
      <c r="E578" s="412"/>
    </row>
    <row r="579" spans="1:5" s="437" customFormat="1" ht="17.25" customHeight="1" outlineLevel="1">
      <c r="A579" s="440"/>
      <c r="B579" s="413" t="s">
        <v>724</v>
      </c>
      <c r="C579" s="410"/>
      <c r="D579" s="418" t="s">
        <v>741</v>
      </c>
      <c r="E579" s="412"/>
    </row>
    <row r="580" spans="1:5" s="437" customFormat="1" ht="17.25" customHeight="1" outlineLevel="1">
      <c r="A580" s="440"/>
      <c r="B580" s="619" t="s">
        <v>534</v>
      </c>
      <c r="C580" s="410"/>
      <c r="D580" s="621">
        <v>30</v>
      </c>
      <c r="E580" s="412"/>
    </row>
    <row r="581" spans="1:5" s="437" customFormat="1" ht="17.25" customHeight="1" outlineLevel="1">
      <c r="A581" s="440"/>
      <c r="B581" s="413" t="s">
        <v>727</v>
      </c>
      <c r="C581" s="410"/>
      <c r="D581" s="412">
        <v>0</v>
      </c>
      <c r="E581" s="412"/>
    </row>
    <row r="582" spans="1:5" s="437" customFormat="1" ht="17.25" customHeight="1" outlineLevel="1">
      <c r="A582" s="440"/>
      <c r="B582" s="413" t="s">
        <v>728</v>
      </c>
      <c r="C582" s="410"/>
      <c r="D582" s="412">
        <v>0</v>
      </c>
      <c r="E582" s="412"/>
    </row>
    <row r="583" spans="1:5" s="437" customFormat="1" ht="17.25" customHeight="1" outlineLevel="1">
      <c r="A583" s="440"/>
      <c r="B583" s="413" t="s">
        <v>729</v>
      </c>
      <c r="C583" s="410"/>
      <c r="D583" s="438" t="s">
        <v>1267</v>
      </c>
      <c r="E583" s="412"/>
    </row>
    <row r="584" spans="1:5" s="437" customFormat="1" ht="17.25" customHeight="1" outlineLevel="1">
      <c r="A584" s="440"/>
      <c r="B584" s="413"/>
      <c r="C584" s="410"/>
      <c r="D584" s="439" t="s">
        <v>730</v>
      </c>
      <c r="E584" s="412"/>
    </row>
    <row r="585" spans="1:5" s="437" customFormat="1" ht="17.25" customHeight="1" outlineLevel="1">
      <c r="A585" s="440"/>
      <c r="B585" s="413" t="s">
        <v>731</v>
      </c>
      <c r="C585" s="415"/>
      <c r="D585" s="416"/>
      <c r="E585" s="412"/>
    </row>
    <row r="586" spans="1:5" s="437" customFormat="1" ht="17.25" customHeight="1" outlineLevel="1">
      <c r="A586" s="440"/>
      <c r="B586" s="413" t="s">
        <v>599</v>
      </c>
      <c r="C586" s="415"/>
      <c r="D586" s="416" t="s">
        <v>600</v>
      </c>
      <c r="E586" s="412"/>
    </row>
    <row r="587" spans="1:5" s="437" customFormat="1" ht="17.25" customHeight="1" outlineLevel="1">
      <c r="A587" s="440"/>
      <c r="B587" s="413" t="s">
        <v>601</v>
      </c>
      <c r="C587" s="415"/>
      <c r="D587" s="416" t="s">
        <v>602</v>
      </c>
      <c r="E587" s="412"/>
    </row>
    <row r="588" spans="1:5" s="437" customFormat="1" ht="17.25" customHeight="1" outlineLevel="1">
      <c r="A588" s="440"/>
      <c r="B588" s="413" t="s">
        <v>603</v>
      </c>
      <c r="C588" s="415"/>
      <c r="D588" s="416" t="s">
        <v>604</v>
      </c>
      <c r="E588" s="412"/>
    </row>
    <row r="589" spans="1:5" s="437" customFormat="1" ht="17.25" customHeight="1" outlineLevel="1">
      <c r="A589" s="424"/>
      <c r="B589" s="413" t="s">
        <v>742</v>
      </c>
      <c r="C589" s="415"/>
      <c r="D589" s="412">
        <v>75</v>
      </c>
      <c r="E589" s="412"/>
    </row>
    <row r="590" spans="1:5" s="437" customFormat="1" ht="17.25" customHeight="1" outlineLevel="1">
      <c r="A590" s="440"/>
      <c r="B590" s="411" t="s">
        <v>733</v>
      </c>
      <c r="C590" s="415" t="s">
        <v>832</v>
      </c>
      <c r="D590" s="434"/>
      <c r="E590" s="410"/>
    </row>
    <row r="591" spans="1:5" s="437" customFormat="1" ht="17.25" customHeight="1" outlineLevel="1">
      <c r="A591" s="440"/>
      <c r="B591" s="413" t="s">
        <v>735</v>
      </c>
      <c r="C591" s="410"/>
      <c r="D591" s="412">
        <v>0</v>
      </c>
      <c r="E591" s="412"/>
    </row>
    <row r="592" spans="1:5" s="437" customFormat="1" ht="17.25" customHeight="1" outlineLevel="1">
      <c r="A592" s="440"/>
      <c r="B592" s="413" t="s">
        <v>736</v>
      </c>
      <c r="C592" s="410"/>
      <c r="D592" s="412">
        <v>11</v>
      </c>
      <c r="E592" s="412"/>
    </row>
    <row r="593" spans="1:5" s="437" customFormat="1" ht="17.25" customHeight="1" outlineLevel="1">
      <c r="A593" s="440"/>
      <c r="B593" s="413" t="s">
        <v>737</v>
      </c>
      <c r="C593" s="410"/>
      <c r="D593" s="412">
        <v>0</v>
      </c>
      <c r="E593" s="412"/>
    </row>
    <row r="594" spans="1:5" s="437" customFormat="1" ht="17.25" customHeight="1" outlineLevel="1">
      <c r="A594" s="428"/>
      <c r="B594" s="435" t="s">
        <v>738</v>
      </c>
      <c r="C594" s="429"/>
      <c r="D594" s="432">
        <v>1</v>
      </c>
      <c r="E594" s="432"/>
    </row>
    <row r="595" spans="1:5" s="437" customFormat="1" ht="17.25" customHeight="1" outlineLevel="1">
      <c r="A595" s="424">
        <v>260</v>
      </c>
      <c r="B595" s="425" t="s">
        <v>833</v>
      </c>
      <c r="C595" s="436"/>
      <c r="D595" s="436"/>
      <c r="E595" s="436"/>
    </row>
    <row r="596" spans="1:5" s="437" customFormat="1" ht="17.25" customHeight="1" outlineLevel="1">
      <c r="A596" s="440"/>
      <c r="B596" s="624" t="s">
        <v>543</v>
      </c>
      <c r="C596" s="415" t="s">
        <v>834</v>
      </c>
      <c r="D596" s="412">
        <v>53</v>
      </c>
      <c r="E596" s="412"/>
    </row>
    <row r="597" spans="1:5" s="437" customFormat="1" ht="17.25" customHeight="1" outlineLevel="1">
      <c r="A597" s="440"/>
      <c r="B597" s="619" t="s">
        <v>544</v>
      </c>
      <c r="C597" s="410"/>
      <c r="D597" s="418" t="s">
        <v>741</v>
      </c>
      <c r="E597" s="412"/>
    </row>
    <row r="598" spans="1:5" s="437" customFormat="1" ht="17.25" customHeight="1" outlineLevel="1">
      <c r="A598" s="440"/>
      <c r="B598" s="411" t="s">
        <v>835</v>
      </c>
      <c r="C598" s="415" t="s">
        <v>836</v>
      </c>
      <c r="D598" s="412"/>
      <c r="E598" s="412"/>
    </row>
    <row r="599" spans="1:5" s="437" customFormat="1" ht="17.25" customHeight="1" outlineLevel="1">
      <c r="A599" s="440"/>
      <c r="B599" s="413" t="s">
        <v>837</v>
      </c>
      <c r="C599" s="410"/>
      <c r="D599" s="412">
        <v>0</v>
      </c>
      <c r="E599" s="412"/>
    </row>
    <row r="600" spans="1:5" s="437" customFormat="1" ht="17.25" customHeight="1" outlineLevel="1">
      <c r="A600" s="440"/>
      <c r="B600" s="413" t="s">
        <v>838</v>
      </c>
      <c r="C600" s="410"/>
      <c r="D600" s="418" t="s">
        <v>839</v>
      </c>
      <c r="E600" s="412"/>
    </row>
    <row r="601" spans="1:5" s="437" customFormat="1" ht="17.25" customHeight="1" outlineLevel="1">
      <c r="A601" s="440"/>
      <c r="B601" s="411" t="s">
        <v>733</v>
      </c>
      <c r="C601" s="415" t="s">
        <v>840</v>
      </c>
      <c r="D601" s="434"/>
      <c r="E601" s="410"/>
    </row>
    <row r="602" spans="1:5" s="437" customFormat="1" ht="17.25" customHeight="1" outlineLevel="1">
      <c r="A602" s="440"/>
      <c r="B602" s="413" t="s">
        <v>841</v>
      </c>
      <c r="C602" s="410"/>
      <c r="D602" s="412">
        <v>0</v>
      </c>
      <c r="E602" s="412"/>
    </row>
    <row r="603" spans="1:5" s="437" customFormat="1" ht="17.25" customHeight="1" outlineLevel="1">
      <c r="A603" s="440"/>
      <c r="B603" s="413" t="s">
        <v>842</v>
      </c>
      <c r="C603" s="410"/>
      <c r="D603" s="412">
        <v>11</v>
      </c>
      <c r="E603" s="412"/>
    </row>
    <row r="604" spans="1:5" ht="15.75" customHeight="1" outlineLevel="1">
      <c r="A604" s="410"/>
      <c r="B604" s="413" t="s">
        <v>843</v>
      </c>
      <c r="C604" s="410"/>
      <c r="D604" s="438">
        <v>1</v>
      </c>
      <c r="E604" s="412"/>
    </row>
    <row r="605" spans="1:5" ht="4.5" customHeight="1" outlineLevel="1">
      <c r="A605" s="429"/>
      <c r="B605" s="435"/>
      <c r="C605" s="429"/>
      <c r="D605" s="445"/>
      <c r="E605" s="432"/>
    </row>
    <row r="606" spans="1:5" s="437" customFormat="1" ht="17.25" customHeight="1" outlineLevel="1">
      <c r="A606" s="424">
        <v>270</v>
      </c>
      <c r="B606" s="425" t="s">
        <v>844</v>
      </c>
      <c r="C606" s="436"/>
      <c r="D606" s="436"/>
      <c r="E606" s="436"/>
    </row>
    <row r="607" spans="1:5" s="437" customFormat="1" ht="17.25" customHeight="1" outlineLevel="1">
      <c r="A607" s="440"/>
      <c r="B607" s="624" t="s">
        <v>543</v>
      </c>
      <c r="C607" s="415" t="s">
        <v>845</v>
      </c>
      <c r="D607" s="621">
        <v>60</v>
      </c>
      <c r="E607" s="412"/>
    </row>
    <row r="608" spans="1:5" s="437" customFormat="1" ht="17.25" customHeight="1" outlineLevel="1">
      <c r="A608" s="440"/>
      <c r="B608" s="411" t="s">
        <v>846</v>
      </c>
      <c r="C608" s="415" t="s">
        <v>847</v>
      </c>
      <c r="D608" s="412"/>
      <c r="E608" s="412"/>
    </row>
    <row r="609" spans="1:5" s="437" customFormat="1" ht="17.25" customHeight="1" outlineLevel="1">
      <c r="A609" s="440"/>
      <c r="B609" s="413" t="s">
        <v>848</v>
      </c>
      <c r="C609" s="410"/>
      <c r="D609" s="418" t="s">
        <v>741</v>
      </c>
      <c r="E609" s="412"/>
    </row>
    <row r="610" spans="1:5" s="437" customFormat="1" ht="17.25" customHeight="1" outlineLevel="1">
      <c r="A610" s="440"/>
      <c r="B610" s="619" t="s">
        <v>534</v>
      </c>
      <c r="C610" s="410"/>
      <c r="D610" s="621">
        <v>30</v>
      </c>
      <c r="E610" s="412"/>
    </row>
    <row r="611" spans="1:5" s="437" customFormat="1" ht="17.25" customHeight="1" outlineLevel="1">
      <c r="A611" s="440"/>
      <c r="B611" s="413" t="s">
        <v>849</v>
      </c>
      <c r="C611" s="410"/>
      <c r="D611" s="412">
        <v>0</v>
      </c>
      <c r="E611" s="412"/>
    </row>
    <row r="612" spans="1:5" s="437" customFormat="1" ht="17.25" customHeight="1" outlineLevel="1">
      <c r="A612" s="440"/>
      <c r="B612" s="413" t="s">
        <v>728</v>
      </c>
      <c r="C612" s="410"/>
      <c r="D612" s="412">
        <v>0</v>
      </c>
      <c r="E612" s="412"/>
    </row>
    <row r="613" spans="1:5" s="437" customFormat="1" ht="17.25" customHeight="1" outlineLevel="1">
      <c r="A613" s="440"/>
      <c r="B613" s="413" t="s">
        <v>729</v>
      </c>
      <c r="C613" s="410"/>
      <c r="D613" s="438" t="s">
        <v>1267</v>
      </c>
      <c r="E613" s="412"/>
    </row>
    <row r="614" spans="1:5" s="437" customFormat="1" ht="17.25" customHeight="1" outlineLevel="1">
      <c r="A614" s="440"/>
      <c r="B614" s="413"/>
      <c r="C614" s="410"/>
      <c r="D614" s="439" t="s">
        <v>730</v>
      </c>
      <c r="E614" s="412"/>
    </row>
    <row r="615" spans="1:5" s="437" customFormat="1" ht="12.75" outlineLevel="1">
      <c r="A615" s="440"/>
      <c r="B615" s="413" t="s">
        <v>731</v>
      </c>
      <c r="C615" s="415"/>
      <c r="D615" s="416"/>
      <c r="E615" s="412"/>
    </row>
    <row r="616" spans="1:5" s="437" customFormat="1" ht="17.25" customHeight="1" outlineLevel="1">
      <c r="A616" s="440"/>
      <c r="B616" s="413" t="s">
        <v>599</v>
      </c>
      <c r="C616" s="415"/>
      <c r="D616" s="416" t="s">
        <v>600</v>
      </c>
      <c r="E616" s="412"/>
    </row>
    <row r="617" spans="1:5" s="437" customFormat="1" ht="17.25" customHeight="1" outlineLevel="1">
      <c r="A617" s="440"/>
      <c r="B617" s="413" t="s">
        <v>601</v>
      </c>
      <c r="C617" s="415"/>
      <c r="D617" s="416" t="s">
        <v>602</v>
      </c>
      <c r="E617" s="412"/>
    </row>
    <row r="618" spans="1:5" s="437" customFormat="1" ht="17.25" customHeight="1" outlineLevel="1">
      <c r="A618" s="440"/>
      <c r="B618" s="413" t="s">
        <v>603</v>
      </c>
      <c r="C618" s="415"/>
      <c r="D618" s="416" t="s">
        <v>604</v>
      </c>
      <c r="E618" s="412"/>
    </row>
    <row r="619" spans="1:5" s="437" customFormat="1" ht="17.25" customHeight="1" outlineLevel="1">
      <c r="A619" s="440"/>
      <c r="B619" s="413" t="s">
        <v>850</v>
      </c>
      <c r="C619" s="415"/>
      <c r="D619" s="412">
        <v>75</v>
      </c>
      <c r="E619" s="412"/>
    </row>
    <row r="620" spans="1:5" s="437" customFormat="1" ht="17.25" customHeight="1" outlineLevel="1">
      <c r="A620" s="440"/>
      <c r="B620" s="411" t="s">
        <v>851</v>
      </c>
      <c r="C620" s="415" t="s">
        <v>852</v>
      </c>
      <c r="D620" s="434"/>
      <c r="E620" s="410"/>
    </row>
    <row r="621" spans="1:5" s="437" customFormat="1" ht="17.25" customHeight="1" outlineLevel="1">
      <c r="A621" s="440"/>
      <c r="B621" s="413" t="s">
        <v>853</v>
      </c>
      <c r="C621" s="410"/>
      <c r="D621" s="412">
        <v>0</v>
      </c>
      <c r="E621" s="412"/>
    </row>
    <row r="622" spans="1:5" s="437" customFormat="1" ht="17.25" customHeight="1" outlineLevel="1">
      <c r="A622" s="440"/>
      <c r="B622" s="413" t="s">
        <v>854</v>
      </c>
      <c r="C622" s="410"/>
      <c r="D622" s="412">
        <v>10</v>
      </c>
      <c r="E622" s="412"/>
    </row>
    <row r="623" spans="1:5" ht="15.75" customHeight="1" outlineLevel="1">
      <c r="A623" s="410"/>
      <c r="B623" s="413" t="s">
        <v>855</v>
      </c>
      <c r="C623" s="410"/>
      <c r="D623" s="438">
        <v>1</v>
      </c>
      <c r="E623" s="412"/>
    </row>
    <row r="624" spans="1:5" ht="4.5" customHeight="1" outlineLevel="1">
      <c r="A624" s="429"/>
      <c r="B624" s="435"/>
      <c r="C624" s="429"/>
      <c r="D624" s="445"/>
      <c r="E624" s="432"/>
    </row>
    <row r="625" spans="1:5" s="437" customFormat="1" ht="17.25" customHeight="1" outlineLevel="1">
      <c r="A625" s="424">
        <v>280</v>
      </c>
      <c r="B625" s="425" t="s">
        <v>856</v>
      </c>
      <c r="C625" s="436"/>
      <c r="D625" s="436"/>
      <c r="E625" s="436"/>
    </row>
    <row r="626" spans="1:5" ht="15.75" customHeight="1" outlineLevel="1">
      <c r="A626" s="410"/>
      <c r="B626" s="411" t="s">
        <v>857</v>
      </c>
      <c r="C626" s="410" t="s">
        <v>858</v>
      </c>
      <c r="D626" s="434"/>
      <c r="E626" s="410"/>
    </row>
    <row r="627" spans="1:5" ht="15.75" customHeight="1" outlineLevel="1">
      <c r="A627" s="410"/>
      <c r="B627" s="413" t="s">
        <v>859</v>
      </c>
      <c r="C627" s="410"/>
      <c r="D627" s="412">
        <v>10</v>
      </c>
      <c r="E627" s="412"/>
    </row>
    <row r="628" spans="1:5" ht="15.75" customHeight="1" outlineLevel="1">
      <c r="A628" s="410"/>
      <c r="B628" s="413" t="s">
        <v>860</v>
      </c>
      <c r="C628" s="410"/>
      <c r="D628" s="418" t="s">
        <v>861</v>
      </c>
      <c r="E628" s="412"/>
    </row>
    <row r="629" spans="1:5" ht="15.75" customHeight="1" outlineLevel="1">
      <c r="A629" s="410"/>
      <c r="B629" s="413" t="s">
        <v>862</v>
      </c>
      <c r="C629" s="410"/>
      <c r="D629" s="412">
        <v>0</v>
      </c>
      <c r="E629" s="412"/>
    </row>
    <row r="630" spans="1:5" ht="15.75" customHeight="1" outlineLevel="1">
      <c r="A630" s="410"/>
      <c r="B630" s="413" t="s">
        <v>863</v>
      </c>
      <c r="C630" s="410"/>
      <c r="D630" s="418" t="s">
        <v>864</v>
      </c>
      <c r="E630" s="412"/>
    </row>
    <row r="631" spans="1:5" ht="15.75" customHeight="1" outlineLevel="1">
      <c r="A631" s="410"/>
      <c r="B631" s="413" t="s">
        <v>865</v>
      </c>
      <c r="C631" s="410"/>
      <c r="D631" s="412">
        <v>100</v>
      </c>
      <c r="E631" s="412"/>
    </row>
    <row r="632" spans="1:5" ht="15.75" customHeight="1" outlineLevel="1">
      <c r="A632" s="410"/>
      <c r="B632" s="413" t="s">
        <v>866</v>
      </c>
      <c r="C632" s="410"/>
      <c r="D632" s="418" t="s">
        <v>741</v>
      </c>
      <c r="E632" s="412"/>
    </row>
    <row r="633" spans="1:5" ht="15.75" customHeight="1" outlineLevel="1">
      <c r="A633" s="410"/>
      <c r="B633" s="413" t="s">
        <v>867</v>
      </c>
      <c r="C633" s="410"/>
      <c r="D633" s="438" t="s">
        <v>868</v>
      </c>
      <c r="E633" s="412"/>
    </row>
    <row r="634" spans="1:5" ht="4.5" customHeight="1" outlineLevel="1">
      <c r="A634" s="429"/>
      <c r="B634" s="435"/>
      <c r="C634" s="429"/>
      <c r="D634" s="445"/>
      <c r="E634" s="432"/>
    </row>
    <row r="635" spans="1:5" s="437" customFormat="1" ht="17.25" customHeight="1" outlineLevel="1">
      <c r="A635" s="424">
        <v>281</v>
      </c>
      <c r="B635" s="425" t="s">
        <v>869</v>
      </c>
      <c r="C635" s="436"/>
      <c r="D635" s="436"/>
      <c r="E635" s="436"/>
    </row>
    <row r="636" spans="1:5" ht="15.75" customHeight="1" outlineLevel="1">
      <c r="A636" s="410"/>
      <c r="B636" s="411" t="s">
        <v>857</v>
      </c>
      <c r="C636" s="415" t="s">
        <v>870</v>
      </c>
      <c r="D636" s="434"/>
      <c r="E636" s="410"/>
    </row>
    <row r="637" spans="1:5" ht="15.75" customHeight="1" outlineLevel="1">
      <c r="A637" s="410"/>
      <c r="B637" s="413" t="s">
        <v>859</v>
      </c>
      <c r="C637" s="410"/>
      <c r="D637" s="412">
        <v>10</v>
      </c>
      <c r="E637" s="412"/>
    </row>
    <row r="638" spans="1:5" ht="15.75" customHeight="1" outlineLevel="1">
      <c r="A638" s="410"/>
      <c r="B638" s="413" t="s">
        <v>860</v>
      </c>
      <c r="C638" s="410"/>
      <c r="D638" s="418" t="s">
        <v>1383</v>
      </c>
      <c r="E638" s="412"/>
    </row>
    <row r="639" spans="1:5" ht="15.75" customHeight="1" outlineLevel="1">
      <c r="A639" s="410"/>
      <c r="B639" s="413" t="s">
        <v>862</v>
      </c>
      <c r="C639" s="410"/>
      <c r="D639" s="412">
        <v>0</v>
      </c>
      <c r="E639" s="412"/>
    </row>
    <row r="640" spans="1:5" ht="15.75" customHeight="1" outlineLevel="1">
      <c r="A640" s="410"/>
      <c r="B640" s="413" t="s">
        <v>863</v>
      </c>
      <c r="C640" s="410"/>
      <c r="D640" s="418" t="s">
        <v>861</v>
      </c>
      <c r="E640" s="412"/>
    </row>
    <row r="641" spans="1:5" ht="15.75" customHeight="1" outlineLevel="1">
      <c r="A641" s="410"/>
      <c r="B641" s="413" t="s">
        <v>865</v>
      </c>
      <c r="C641" s="410"/>
      <c r="D641" s="412">
        <v>100</v>
      </c>
      <c r="E641" s="412"/>
    </row>
    <row r="642" spans="1:5" ht="15.75" customHeight="1" outlineLevel="1">
      <c r="A642" s="410"/>
      <c r="B642" s="413" t="s">
        <v>866</v>
      </c>
      <c r="C642" s="410"/>
      <c r="D642" s="418" t="s">
        <v>741</v>
      </c>
      <c r="E642" s="412"/>
    </row>
    <row r="643" spans="1:5" ht="15.75" customHeight="1" outlineLevel="1">
      <c r="A643" s="410"/>
      <c r="B643" s="413" t="s">
        <v>867</v>
      </c>
      <c r="C643" s="410"/>
      <c r="D643" s="438" t="s">
        <v>868</v>
      </c>
      <c r="E643" s="412"/>
    </row>
    <row r="644" spans="1:5" ht="4.5" customHeight="1" outlineLevel="1">
      <c r="A644" s="429"/>
      <c r="B644" s="435"/>
      <c r="C644" s="429"/>
      <c r="D644" s="445"/>
      <c r="E644" s="432"/>
    </row>
    <row r="645" spans="1:5" s="437" customFormat="1" ht="17.25" customHeight="1" outlineLevel="1">
      <c r="A645" s="424">
        <v>282</v>
      </c>
      <c r="B645" s="425" t="s">
        <v>871</v>
      </c>
      <c r="C645" s="436"/>
      <c r="D645" s="436"/>
      <c r="E645" s="436"/>
    </row>
    <row r="646" spans="1:5" ht="15.75" customHeight="1" outlineLevel="1">
      <c r="A646" s="410"/>
      <c r="B646" s="411" t="s">
        <v>857</v>
      </c>
      <c r="C646" s="415" t="s">
        <v>872</v>
      </c>
      <c r="D646" s="434"/>
      <c r="E646" s="410"/>
    </row>
    <row r="647" spans="1:5" ht="15.75" customHeight="1" outlineLevel="1">
      <c r="A647" s="410"/>
      <c r="B647" s="413" t="s">
        <v>859</v>
      </c>
      <c r="C647" s="410"/>
      <c r="D647" s="412">
        <v>10</v>
      </c>
      <c r="E647" s="412"/>
    </row>
    <row r="648" spans="1:5" ht="15.75" customHeight="1" outlineLevel="1">
      <c r="A648" s="410"/>
      <c r="B648" s="413" t="s">
        <v>860</v>
      </c>
      <c r="C648" s="410"/>
      <c r="D648" s="418" t="s">
        <v>1383</v>
      </c>
      <c r="E648" s="412"/>
    </row>
    <row r="649" spans="1:5" ht="15.75" customHeight="1" outlineLevel="1">
      <c r="A649" s="410"/>
      <c r="B649" s="413" t="s">
        <v>862</v>
      </c>
      <c r="C649" s="410"/>
      <c r="D649" s="418" t="s">
        <v>873</v>
      </c>
      <c r="E649" s="412"/>
    </row>
    <row r="650" spans="1:5" ht="15.75" customHeight="1" outlineLevel="1">
      <c r="A650" s="410"/>
      <c r="B650" s="413" t="s">
        <v>863</v>
      </c>
      <c r="C650" s="410"/>
      <c r="D650" s="418" t="s">
        <v>861</v>
      </c>
      <c r="E650" s="412"/>
    </row>
    <row r="651" spans="1:5" ht="15.75" customHeight="1" outlineLevel="1">
      <c r="A651" s="410"/>
      <c r="B651" s="413" t="s">
        <v>865</v>
      </c>
      <c r="C651" s="410"/>
      <c r="D651" s="412">
        <v>100</v>
      </c>
      <c r="E651" s="412"/>
    </row>
    <row r="652" spans="1:5" ht="15.75" customHeight="1" outlineLevel="1">
      <c r="A652" s="410"/>
      <c r="B652" s="413" t="s">
        <v>866</v>
      </c>
      <c r="C652" s="410"/>
      <c r="D652" s="418" t="s">
        <v>741</v>
      </c>
      <c r="E652" s="412"/>
    </row>
    <row r="653" spans="1:5" s="423" customFormat="1" ht="15.75" customHeight="1" outlineLevel="1">
      <c r="A653" s="444"/>
      <c r="B653" s="413" t="s">
        <v>867</v>
      </c>
      <c r="C653" s="410"/>
      <c r="D653" s="438" t="s">
        <v>868</v>
      </c>
      <c r="E653" s="412"/>
    </row>
    <row r="654" spans="1:5" s="423" customFormat="1" ht="32.25" customHeight="1" outlineLevel="1">
      <c r="A654" s="444"/>
      <c r="B654" s="417" t="s">
        <v>874</v>
      </c>
      <c r="C654" s="415" t="s">
        <v>875</v>
      </c>
      <c r="D654" s="434"/>
      <c r="E654" s="412"/>
    </row>
    <row r="655" spans="1:5" s="423" customFormat="1" ht="30.75" customHeight="1" outlineLevel="1">
      <c r="A655" s="444"/>
      <c r="B655" s="433" t="s">
        <v>876</v>
      </c>
      <c r="C655" s="410"/>
      <c r="D655" s="418" t="s">
        <v>725</v>
      </c>
      <c r="E655" s="412"/>
    </row>
    <row r="656" spans="1:5" s="423" customFormat="1" ht="25.5" customHeight="1" outlineLevel="1">
      <c r="A656" s="444"/>
      <c r="B656" s="433"/>
      <c r="C656" s="410"/>
      <c r="D656" s="441" t="s">
        <v>751</v>
      </c>
      <c r="E656" s="412"/>
    </row>
    <row r="657" spans="1:5" s="423" customFormat="1" ht="44.25" customHeight="1" outlineLevel="1">
      <c r="A657" s="444"/>
      <c r="B657" s="433" t="s">
        <v>877</v>
      </c>
      <c r="C657" s="410"/>
      <c r="D657" s="438">
        <v>400</v>
      </c>
      <c r="E657" s="412"/>
    </row>
    <row r="658" spans="1:5" s="423" customFormat="1" ht="49.5" customHeight="1" outlineLevel="1">
      <c r="A658" s="444"/>
      <c r="B658" s="511" t="s">
        <v>364</v>
      </c>
      <c r="C658" s="410"/>
      <c r="D658" s="418" t="s">
        <v>725</v>
      </c>
      <c r="E658" s="412"/>
    </row>
    <row r="659" spans="1:5" s="423" customFormat="1" ht="27.75" customHeight="1" outlineLevel="1">
      <c r="A659" s="444"/>
      <c r="B659" s="433"/>
      <c r="C659" s="410"/>
      <c r="D659" s="441" t="s">
        <v>751</v>
      </c>
      <c r="E659" s="412"/>
    </row>
    <row r="660" spans="1:5" s="423" customFormat="1" ht="42" customHeight="1" outlineLevel="1">
      <c r="A660" s="444"/>
      <c r="B660" s="433" t="s">
        <v>878</v>
      </c>
      <c r="C660" s="410"/>
      <c r="D660" s="438">
        <v>400</v>
      </c>
      <c r="E660" s="412"/>
    </row>
    <row r="661" spans="1:5" s="423" customFormat="1" ht="18" customHeight="1" outlineLevel="1">
      <c r="A661" s="444"/>
      <c r="B661" s="413" t="s">
        <v>879</v>
      </c>
      <c r="C661" s="410"/>
      <c r="D661" s="418" t="s">
        <v>741</v>
      </c>
      <c r="E661" s="412"/>
    </row>
    <row r="662" spans="1:5" s="423" customFormat="1" ht="27.75" customHeight="1" outlineLevel="1">
      <c r="A662" s="444"/>
      <c r="B662" s="433"/>
      <c r="C662" s="410"/>
      <c r="D662" s="441" t="s">
        <v>880</v>
      </c>
      <c r="E662" s="412"/>
    </row>
    <row r="663" spans="1:5" s="423" customFormat="1" ht="18" customHeight="1" outlineLevel="1">
      <c r="A663" s="444"/>
      <c r="B663" s="413" t="s">
        <v>881</v>
      </c>
      <c r="C663" s="410"/>
      <c r="D663" s="418" t="s">
        <v>873</v>
      </c>
      <c r="E663" s="412"/>
    </row>
    <row r="664" spans="1:5" s="423" customFormat="1" ht="18" customHeight="1" outlineLevel="1">
      <c r="A664" s="444"/>
      <c r="B664" s="413" t="s">
        <v>882</v>
      </c>
      <c r="C664" s="410"/>
      <c r="D664" s="418" t="s">
        <v>861</v>
      </c>
      <c r="E664" s="412"/>
    </row>
    <row r="665" spans="1:5" s="423" customFormat="1" ht="18" customHeight="1" outlineLevel="1">
      <c r="A665" s="444"/>
      <c r="B665" s="413" t="s">
        <v>883</v>
      </c>
      <c r="C665" s="410"/>
      <c r="D665" s="412">
        <v>150</v>
      </c>
      <c r="E665" s="412"/>
    </row>
    <row r="666" spans="1:5" s="423" customFormat="1" ht="18" customHeight="1" outlineLevel="1">
      <c r="A666" s="444"/>
      <c r="B666" s="413" t="s">
        <v>884</v>
      </c>
      <c r="C666" s="410"/>
      <c r="D666" s="418" t="s">
        <v>741</v>
      </c>
      <c r="E666" s="412"/>
    </row>
    <row r="667" spans="1:5" s="423" customFormat="1" ht="18" customHeight="1" outlineLevel="1">
      <c r="A667" s="444"/>
      <c r="B667" s="413" t="s">
        <v>885</v>
      </c>
      <c r="C667" s="410"/>
      <c r="D667" s="438" t="s">
        <v>868</v>
      </c>
      <c r="E667" s="412"/>
    </row>
    <row r="668" spans="1:5" s="423" customFormat="1" ht="4.5" customHeight="1" outlineLevel="1">
      <c r="A668" s="428"/>
      <c r="B668" s="435"/>
      <c r="C668" s="429"/>
      <c r="D668" s="445"/>
      <c r="E668" s="432"/>
    </row>
    <row r="669" spans="1:5" s="437" customFormat="1" ht="17.25" customHeight="1" outlineLevel="1">
      <c r="A669" s="424">
        <v>283</v>
      </c>
      <c r="B669" s="425" t="s">
        <v>886</v>
      </c>
      <c r="C669" s="436"/>
      <c r="D669" s="436"/>
      <c r="E669" s="436"/>
    </row>
    <row r="670" spans="1:5" ht="15.75" customHeight="1" outlineLevel="1">
      <c r="A670" s="410"/>
      <c r="B670" s="411" t="s">
        <v>857</v>
      </c>
      <c r="C670" s="415" t="s">
        <v>887</v>
      </c>
      <c r="D670" s="434"/>
      <c r="E670" s="410"/>
    </row>
    <row r="671" spans="1:5" ht="18" customHeight="1" outlineLevel="1">
      <c r="A671" s="410"/>
      <c r="B671" s="413" t="s">
        <v>859</v>
      </c>
      <c r="C671" s="410"/>
      <c r="D671" s="412">
        <v>10</v>
      </c>
      <c r="E671" s="412"/>
    </row>
    <row r="672" spans="1:5" ht="18" customHeight="1" outlineLevel="1">
      <c r="A672" s="410"/>
      <c r="B672" s="413" t="s">
        <v>860</v>
      </c>
      <c r="C672" s="410"/>
      <c r="D672" s="418" t="s">
        <v>1383</v>
      </c>
      <c r="E672" s="412"/>
    </row>
    <row r="673" spans="1:5" ht="15.75" customHeight="1" outlineLevel="1">
      <c r="A673" s="410"/>
      <c r="B673" s="413" t="s">
        <v>862</v>
      </c>
      <c r="C673" s="410"/>
      <c r="D673" s="438" t="s">
        <v>1267</v>
      </c>
      <c r="E673" s="412"/>
    </row>
    <row r="674" spans="1:5" ht="15.75" customHeight="1" outlineLevel="1">
      <c r="A674" s="410"/>
      <c r="B674" s="413"/>
      <c r="C674" s="410"/>
      <c r="D674" s="439" t="s">
        <v>730</v>
      </c>
      <c r="E674" s="412"/>
    </row>
    <row r="675" spans="1:5" ht="18" customHeight="1" outlineLevel="1">
      <c r="A675" s="410"/>
      <c r="B675" s="413" t="s">
        <v>863</v>
      </c>
      <c r="C675" s="410"/>
      <c r="D675" s="418" t="s">
        <v>861</v>
      </c>
      <c r="E675" s="412"/>
    </row>
    <row r="676" spans="1:5" ht="18" customHeight="1" outlineLevel="1">
      <c r="A676" s="410"/>
      <c r="B676" s="413" t="s">
        <v>865</v>
      </c>
      <c r="C676" s="410"/>
      <c r="D676" s="412">
        <v>100</v>
      </c>
      <c r="E676" s="412"/>
    </row>
    <row r="677" spans="1:5" ht="18" customHeight="1" outlineLevel="1">
      <c r="A677" s="410"/>
      <c r="B677" s="413" t="s">
        <v>866</v>
      </c>
      <c r="C677" s="410"/>
      <c r="D677" s="418" t="s">
        <v>741</v>
      </c>
      <c r="E677" s="412"/>
    </row>
    <row r="678" spans="1:5" s="423" customFormat="1" ht="18" customHeight="1" outlineLevel="1">
      <c r="A678" s="444"/>
      <c r="B678" s="413" t="s">
        <v>867</v>
      </c>
      <c r="C678" s="410"/>
      <c r="D678" s="438" t="s">
        <v>868</v>
      </c>
      <c r="E678" s="412"/>
    </row>
    <row r="679" spans="1:5" s="423" customFormat="1" ht="18" customHeight="1" outlineLevel="1">
      <c r="A679" s="444"/>
      <c r="B679" s="413" t="s">
        <v>888</v>
      </c>
      <c r="C679" s="410"/>
      <c r="D679" s="438">
        <v>10</v>
      </c>
      <c r="E679" s="412"/>
    </row>
    <row r="680" spans="1:5" s="423" customFormat="1" ht="27.75" customHeight="1" outlineLevel="1">
      <c r="A680" s="444"/>
      <c r="B680" s="433" t="s">
        <v>889</v>
      </c>
      <c r="C680" s="410"/>
      <c r="D680" s="438"/>
      <c r="E680" s="412"/>
    </row>
    <row r="681" spans="1:5" s="423" customFormat="1" ht="15.75" customHeight="1" outlineLevel="1">
      <c r="A681" s="444"/>
      <c r="B681" s="413" t="s">
        <v>890</v>
      </c>
      <c r="C681" s="1569" t="s">
        <v>891</v>
      </c>
      <c r="D681" s="1589"/>
      <c r="E681" s="1590"/>
    </row>
    <row r="682" spans="1:5" s="423" customFormat="1" ht="27.75" customHeight="1" outlineLevel="1">
      <c r="A682" s="444"/>
      <c r="B682" s="413"/>
      <c r="C682" s="1591"/>
      <c r="D682" s="1592"/>
      <c r="E682" s="1593"/>
    </row>
    <row r="683" spans="1:5" s="423" customFormat="1" ht="15.75" customHeight="1" outlineLevel="1">
      <c r="A683" s="444"/>
      <c r="B683" s="413" t="s">
        <v>892</v>
      </c>
      <c r="C683" s="1569" t="s">
        <v>893</v>
      </c>
      <c r="D683" s="1589"/>
      <c r="E683" s="1590"/>
    </row>
    <row r="684" spans="1:5" s="423" customFormat="1" ht="27.75" customHeight="1" outlineLevel="1">
      <c r="A684" s="444"/>
      <c r="B684" s="413"/>
      <c r="C684" s="1591"/>
      <c r="D684" s="1592"/>
      <c r="E684" s="1593"/>
    </row>
    <row r="685" spans="1:5" s="423" customFormat="1" ht="15.75" customHeight="1" outlineLevel="1">
      <c r="A685" s="444"/>
      <c r="B685" s="413" t="s">
        <v>894</v>
      </c>
      <c r="C685" s="1594" t="s">
        <v>895</v>
      </c>
      <c r="D685" s="1595"/>
      <c r="E685" s="1595"/>
    </row>
    <row r="686" spans="1:5" s="423" customFormat="1" ht="37.5" customHeight="1" outlineLevel="1">
      <c r="A686" s="444"/>
      <c r="B686" s="413"/>
      <c r="C686" s="1596"/>
      <c r="D686" s="1596"/>
      <c r="E686" s="1596"/>
    </row>
    <row r="687" spans="1:5" s="423" customFormat="1" ht="19.5" customHeight="1" outlineLevel="1">
      <c r="A687" s="428"/>
      <c r="B687" s="435"/>
      <c r="C687" s="446"/>
      <c r="D687" s="447"/>
      <c r="E687" s="448"/>
    </row>
    <row r="688" spans="1:5" s="437" customFormat="1" ht="17.25" customHeight="1" outlineLevel="1">
      <c r="A688" s="424">
        <v>284</v>
      </c>
      <c r="B688" s="425" t="s">
        <v>896</v>
      </c>
      <c r="C688" s="436"/>
      <c r="D688" s="436"/>
      <c r="E688" s="436"/>
    </row>
    <row r="689" spans="1:5" ht="15.75" customHeight="1" outlineLevel="1">
      <c r="A689" s="410"/>
      <c r="B689" s="411" t="s">
        <v>857</v>
      </c>
      <c r="C689" s="415" t="s">
        <v>875</v>
      </c>
      <c r="D689" s="434"/>
      <c r="E689" s="410"/>
    </row>
    <row r="690" spans="1:5" ht="18" customHeight="1" outlineLevel="1">
      <c r="A690" s="410"/>
      <c r="B690" s="413" t="s">
        <v>859</v>
      </c>
      <c r="C690" s="410"/>
      <c r="D690" s="412">
        <v>12</v>
      </c>
      <c r="E690" s="412"/>
    </row>
    <row r="691" spans="1:5" ht="18" customHeight="1" outlineLevel="1">
      <c r="A691" s="410"/>
      <c r="B691" s="413" t="s">
        <v>860</v>
      </c>
      <c r="C691" s="410"/>
      <c r="D691" s="418" t="s">
        <v>1383</v>
      </c>
      <c r="E691" s="412"/>
    </row>
    <row r="692" spans="1:5" ht="18" customHeight="1" outlineLevel="1">
      <c r="A692" s="410"/>
      <c r="B692" s="413" t="s">
        <v>862</v>
      </c>
      <c r="C692" s="410"/>
      <c r="D692" s="418" t="s">
        <v>873</v>
      </c>
      <c r="E692" s="412"/>
    </row>
    <row r="693" spans="1:5" ht="18" customHeight="1" outlineLevel="1">
      <c r="A693" s="410"/>
      <c r="B693" s="413" t="s">
        <v>863</v>
      </c>
      <c r="C693" s="410"/>
      <c r="D693" s="418" t="s">
        <v>861</v>
      </c>
      <c r="E693" s="412"/>
    </row>
    <row r="694" spans="1:5" ht="18" customHeight="1" outlineLevel="1">
      <c r="A694" s="410"/>
      <c r="B694" s="413" t="s">
        <v>865</v>
      </c>
      <c r="C694" s="410"/>
      <c r="D694" s="412">
        <v>100</v>
      </c>
      <c r="E694" s="412"/>
    </row>
    <row r="695" spans="1:5" ht="18" customHeight="1" outlineLevel="1">
      <c r="A695" s="410"/>
      <c r="B695" s="413" t="s">
        <v>866</v>
      </c>
      <c r="C695" s="410"/>
      <c r="D695" s="418" t="s">
        <v>741</v>
      </c>
      <c r="E695" s="412"/>
    </row>
    <row r="696" spans="1:5" s="423" customFormat="1" ht="18" customHeight="1" outlineLevel="1">
      <c r="A696" s="444"/>
      <c r="B696" s="413" t="s">
        <v>867</v>
      </c>
      <c r="C696" s="410"/>
      <c r="D696" s="438" t="s">
        <v>868</v>
      </c>
      <c r="E696" s="412"/>
    </row>
    <row r="697" spans="1:5" s="423" customFormat="1" ht="33.75" customHeight="1" outlineLevel="1">
      <c r="A697" s="444"/>
      <c r="B697" s="417" t="s">
        <v>874</v>
      </c>
      <c r="C697" s="415" t="s">
        <v>875</v>
      </c>
      <c r="D697" s="434"/>
      <c r="E697" s="412"/>
    </row>
    <row r="698" spans="1:5" s="423" customFormat="1" ht="35.25" customHeight="1" outlineLevel="1">
      <c r="A698" s="444"/>
      <c r="B698" s="433" t="s">
        <v>876</v>
      </c>
      <c r="C698" s="410"/>
      <c r="D698" s="418" t="s">
        <v>725</v>
      </c>
      <c r="E698" s="412"/>
    </row>
    <row r="699" spans="1:5" s="423" customFormat="1" ht="27.75" customHeight="1" outlineLevel="1">
      <c r="A699" s="444"/>
      <c r="B699" s="433"/>
      <c r="C699" s="410"/>
      <c r="D699" s="441" t="s">
        <v>751</v>
      </c>
      <c r="E699" s="412"/>
    </row>
    <row r="700" spans="1:5" s="423" customFormat="1" ht="42.75" customHeight="1" outlineLevel="1">
      <c r="A700" s="444"/>
      <c r="B700" s="511" t="s">
        <v>366</v>
      </c>
      <c r="C700" s="410"/>
      <c r="D700" s="438">
        <v>400</v>
      </c>
      <c r="E700" s="412"/>
    </row>
    <row r="701" spans="1:5" s="423" customFormat="1" ht="45" customHeight="1" outlineLevel="1">
      <c r="A701" s="444"/>
      <c r="B701" s="511" t="s">
        <v>365</v>
      </c>
      <c r="C701" s="410"/>
      <c r="D701" s="418" t="s">
        <v>725</v>
      </c>
      <c r="E701" s="412"/>
    </row>
    <row r="702" spans="1:5" s="423" customFormat="1" ht="27.75" customHeight="1" outlineLevel="1">
      <c r="A702" s="444"/>
      <c r="B702" s="433"/>
      <c r="C702" s="410"/>
      <c r="D702" s="441" t="s">
        <v>751</v>
      </c>
      <c r="E702" s="412"/>
    </row>
    <row r="703" spans="1:5" s="423" customFormat="1" ht="42" customHeight="1" outlineLevel="1">
      <c r="A703" s="444"/>
      <c r="B703" s="433" t="s">
        <v>878</v>
      </c>
      <c r="C703" s="410"/>
      <c r="D703" s="438">
        <v>400</v>
      </c>
      <c r="E703" s="412"/>
    </row>
    <row r="704" spans="1:5" s="423" customFormat="1" ht="15.75" customHeight="1" outlineLevel="1">
      <c r="A704" s="444"/>
      <c r="B704" s="413" t="s">
        <v>879</v>
      </c>
      <c r="C704" s="410"/>
      <c r="D704" s="418" t="s">
        <v>741</v>
      </c>
      <c r="E704" s="412"/>
    </row>
    <row r="705" spans="1:5" s="423" customFormat="1" ht="27.75" customHeight="1" outlineLevel="1">
      <c r="A705" s="444"/>
      <c r="B705" s="433"/>
      <c r="C705" s="410"/>
      <c r="D705" s="441" t="s">
        <v>880</v>
      </c>
      <c r="E705" s="412"/>
    </row>
    <row r="706" spans="1:5" s="423" customFormat="1" ht="18" customHeight="1" outlineLevel="1">
      <c r="A706" s="444"/>
      <c r="B706" s="413" t="s">
        <v>881</v>
      </c>
      <c r="C706" s="410"/>
      <c r="D706" s="418" t="s">
        <v>873</v>
      </c>
      <c r="E706" s="412"/>
    </row>
    <row r="707" spans="1:5" s="423" customFormat="1" ht="18" customHeight="1" outlineLevel="1">
      <c r="A707" s="444"/>
      <c r="B707" s="413" t="s">
        <v>882</v>
      </c>
      <c r="C707" s="410"/>
      <c r="D707" s="418" t="s">
        <v>861</v>
      </c>
      <c r="E707" s="412"/>
    </row>
    <row r="708" spans="1:5" s="423" customFormat="1" ht="18" customHeight="1" outlineLevel="1">
      <c r="A708" s="444"/>
      <c r="B708" s="413" t="s">
        <v>883</v>
      </c>
      <c r="C708" s="410"/>
      <c r="D708" s="412">
        <v>150</v>
      </c>
      <c r="E708" s="412"/>
    </row>
    <row r="709" spans="1:5" s="423" customFormat="1" ht="18" customHeight="1" outlineLevel="1">
      <c r="A709" s="444"/>
      <c r="B709" s="413" t="s">
        <v>884</v>
      </c>
      <c r="C709" s="410"/>
      <c r="D709" s="418" t="s">
        <v>741</v>
      </c>
      <c r="E709" s="412"/>
    </row>
    <row r="710" spans="1:5" s="423" customFormat="1" ht="18" customHeight="1" outlineLevel="1">
      <c r="A710" s="444"/>
      <c r="B710" s="413" t="s">
        <v>885</v>
      </c>
      <c r="C710" s="410"/>
      <c r="D710" s="438" t="s">
        <v>868</v>
      </c>
      <c r="E710" s="412"/>
    </row>
    <row r="711" spans="1:5" s="423" customFormat="1" ht="4.5" customHeight="1" outlineLevel="1">
      <c r="A711" s="428"/>
      <c r="B711" s="435"/>
      <c r="C711" s="429"/>
      <c r="D711" s="445"/>
      <c r="E711" s="432"/>
    </row>
    <row r="712" spans="1:5" s="437" customFormat="1" ht="17.25" customHeight="1" outlineLevel="1">
      <c r="A712" s="424">
        <v>285</v>
      </c>
      <c r="B712" s="425" t="s">
        <v>897</v>
      </c>
      <c r="C712" s="436"/>
      <c r="D712" s="436"/>
      <c r="E712" s="436"/>
    </row>
    <row r="713" spans="1:5" ht="15.75" customHeight="1" outlineLevel="1">
      <c r="A713" s="410"/>
      <c r="B713" s="411" t="s">
        <v>857</v>
      </c>
      <c r="C713" s="415" t="s">
        <v>898</v>
      </c>
      <c r="D713" s="434"/>
      <c r="E713" s="410"/>
    </row>
    <row r="714" spans="1:5" ht="18" customHeight="1" outlineLevel="1">
      <c r="A714" s="410"/>
      <c r="B714" s="413" t="s">
        <v>859</v>
      </c>
      <c r="C714" s="410"/>
      <c r="D714" s="412">
        <v>50</v>
      </c>
      <c r="E714" s="412"/>
    </row>
    <row r="715" spans="1:5" ht="18" customHeight="1" outlineLevel="1">
      <c r="A715" s="410"/>
      <c r="B715" s="413" t="s">
        <v>860</v>
      </c>
      <c r="C715" s="410"/>
      <c r="D715" s="418" t="s">
        <v>899</v>
      </c>
      <c r="E715" s="412"/>
    </row>
    <row r="716" spans="1:5" ht="18" customHeight="1" outlineLevel="1">
      <c r="A716" s="410"/>
      <c r="B716" s="413" t="s">
        <v>862</v>
      </c>
      <c r="C716" s="410"/>
      <c r="D716" s="418" t="s">
        <v>873</v>
      </c>
      <c r="E716" s="412"/>
    </row>
    <row r="717" spans="1:5" ht="18" customHeight="1" outlineLevel="1">
      <c r="A717" s="410"/>
      <c r="B717" s="413" t="s">
        <v>863</v>
      </c>
      <c r="C717" s="410"/>
      <c r="D717" s="418" t="s">
        <v>1383</v>
      </c>
      <c r="E717" s="412"/>
    </row>
    <row r="718" spans="1:5" ht="18" customHeight="1" outlineLevel="1">
      <c r="A718" s="410"/>
      <c r="B718" s="413" t="s">
        <v>865</v>
      </c>
      <c r="C718" s="410"/>
      <c r="D718" s="412">
        <v>100</v>
      </c>
      <c r="E718" s="412"/>
    </row>
    <row r="719" spans="1:5" ht="18" customHeight="1" outlineLevel="1">
      <c r="A719" s="410"/>
      <c r="B719" s="413" t="s">
        <v>866</v>
      </c>
      <c r="C719" s="410"/>
      <c r="D719" s="418" t="s">
        <v>741</v>
      </c>
      <c r="E719" s="412"/>
    </row>
    <row r="720" spans="1:5" s="423" customFormat="1" ht="18" customHeight="1" outlineLevel="1">
      <c r="A720" s="444"/>
      <c r="B720" s="413" t="s">
        <v>867</v>
      </c>
      <c r="C720" s="410"/>
      <c r="D720" s="438" t="s">
        <v>868</v>
      </c>
      <c r="E720" s="412"/>
    </row>
    <row r="721" spans="1:5" s="423" customFormat="1" ht="18" customHeight="1" outlineLevel="1">
      <c r="A721" s="444"/>
      <c r="B721" s="413" t="s">
        <v>888</v>
      </c>
      <c r="C721" s="410"/>
      <c r="D721" s="438">
        <v>13</v>
      </c>
      <c r="E721" s="412"/>
    </row>
    <row r="722" spans="1:5" s="423" customFormat="1" ht="27.75" customHeight="1" outlineLevel="1">
      <c r="A722" s="444"/>
      <c r="B722" s="433" t="s">
        <v>889</v>
      </c>
      <c r="C722" s="410"/>
      <c r="D722" s="438"/>
      <c r="E722" s="412"/>
    </row>
    <row r="723" spans="1:5" s="423" customFormat="1" ht="15.75" customHeight="1" outlineLevel="1">
      <c r="A723" s="444"/>
      <c r="B723" s="413" t="s">
        <v>890</v>
      </c>
      <c r="C723" s="1569" t="s">
        <v>891</v>
      </c>
      <c r="D723" s="1589"/>
      <c r="E723" s="1590"/>
    </row>
    <row r="724" spans="1:5" s="423" customFormat="1" ht="27.75" customHeight="1" outlineLevel="1">
      <c r="A724" s="444"/>
      <c r="B724" s="413"/>
      <c r="C724" s="1591"/>
      <c r="D724" s="1592"/>
      <c r="E724" s="1593"/>
    </row>
    <row r="725" spans="1:5" s="423" customFormat="1" ht="15.75" customHeight="1" outlineLevel="1">
      <c r="A725" s="444"/>
      <c r="B725" s="413" t="s">
        <v>892</v>
      </c>
      <c r="C725" s="1569" t="s">
        <v>893</v>
      </c>
      <c r="D725" s="1570"/>
      <c r="E725" s="1571"/>
    </row>
    <row r="726" spans="1:5" s="423" customFormat="1" ht="27.75" customHeight="1" outlineLevel="1">
      <c r="A726" s="444"/>
      <c r="B726" s="413"/>
      <c r="C726" s="1572"/>
      <c r="D726" s="1573"/>
      <c r="E726" s="1574"/>
    </row>
    <row r="727" spans="1:5" s="423" customFormat="1" ht="15.75" customHeight="1" outlineLevel="1">
      <c r="A727" s="444"/>
      <c r="B727" s="413" t="s">
        <v>894</v>
      </c>
      <c r="C727" s="1575" t="s">
        <v>895</v>
      </c>
      <c r="D727" s="1576"/>
      <c r="E727" s="1577"/>
    </row>
    <row r="728" spans="1:5" s="423" customFormat="1" ht="27.75" customHeight="1" outlineLevel="1">
      <c r="A728" s="444"/>
      <c r="B728" s="413"/>
      <c r="C728" s="1578"/>
      <c r="D728" s="1576"/>
      <c r="E728" s="1577"/>
    </row>
    <row r="729" spans="1:5" s="423" customFormat="1" ht="4.5" customHeight="1" outlineLevel="1">
      <c r="A729" s="428"/>
      <c r="B729" s="435"/>
      <c r="C729" s="429"/>
      <c r="D729" s="445"/>
      <c r="E729" s="432"/>
    </row>
    <row r="730" spans="1:5" s="437" customFormat="1" ht="17.25" customHeight="1" outlineLevel="1">
      <c r="A730" s="424">
        <v>290</v>
      </c>
      <c r="B730" s="425" t="s">
        <v>900</v>
      </c>
      <c r="C730" s="436"/>
      <c r="D730" s="436"/>
      <c r="E730" s="436"/>
    </row>
    <row r="731" spans="1:5" ht="15.75" customHeight="1" outlineLevel="1">
      <c r="A731" s="410"/>
      <c r="B731" s="411" t="s">
        <v>901</v>
      </c>
      <c r="C731" s="415" t="s">
        <v>902</v>
      </c>
      <c r="D731" s="434"/>
      <c r="E731" s="410"/>
    </row>
    <row r="732" spans="1:5" ht="15.75" customHeight="1" outlineLevel="1">
      <c r="A732" s="410"/>
      <c r="B732" s="413" t="s">
        <v>903</v>
      </c>
      <c r="C732" s="410"/>
      <c r="D732" s="412">
        <v>10</v>
      </c>
      <c r="E732" s="412"/>
    </row>
    <row r="733" spans="1:5" ht="15.75" customHeight="1" outlineLevel="1">
      <c r="A733" s="410"/>
      <c r="B733" s="413" t="s">
        <v>904</v>
      </c>
      <c r="C733" s="410"/>
      <c r="D733" s="418" t="s">
        <v>1267</v>
      </c>
      <c r="E733" s="412"/>
    </row>
    <row r="734" spans="1:5" ht="15.75" customHeight="1" outlineLevel="1">
      <c r="A734" s="410"/>
      <c r="B734" s="413" t="s">
        <v>905</v>
      </c>
      <c r="C734" s="410"/>
      <c r="D734" s="412">
        <v>50</v>
      </c>
      <c r="E734" s="412"/>
    </row>
    <row r="735" spans="1:5" ht="15.75" customHeight="1" outlineLevel="1">
      <c r="A735" s="410"/>
      <c r="B735" s="413" t="s">
        <v>906</v>
      </c>
      <c r="C735" s="410"/>
      <c r="D735" s="412">
        <v>0</v>
      </c>
      <c r="E735" s="412"/>
    </row>
    <row r="736" spans="1:5" ht="15.75" customHeight="1" outlineLevel="1">
      <c r="A736" s="410"/>
      <c r="B736" s="413" t="s">
        <v>907</v>
      </c>
      <c r="C736" s="410"/>
      <c r="D736" s="418" t="s">
        <v>741</v>
      </c>
      <c r="E736" s="412"/>
    </row>
    <row r="737" spans="1:5" s="423" customFormat="1" ht="30" customHeight="1" outlineLevel="1">
      <c r="A737" s="444"/>
      <c r="B737" s="413" t="s">
        <v>908</v>
      </c>
      <c r="C737" s="410"/>
      <c r="D737" s="438" t="s">
        <v>868</v>
      </c>
      <c r="E737" s="412"/>
    </row>
    <row r="738" spans="1:5" s="423" customFormat="1" ht="18.75" customHeight="1" outlineLevel="1">
      <c r="A738" s="428"/>
      <c r="B738" s="435"/>
      <c r="C738" s="429"/>
      <c r="D738" s="445"/>
      <c r="E738" s="432"/>
    </row>
    <row r="739" spans="1:5" s="405" customFormat="1" ht="21" customHeight="1">
      <c r="A739" s="449" t="s">
        <v>909</v>
      </c>
      <c r="B739" s="450"/>
      <c r="C739" s="450"/>
      <c r="D739" s="450"/>
      <c r="E739" s="451"/>
    </row>
    <row r="740" spans="1:5" s="437" customFormat="1" ht="17.25" customHeight="1" outlineLevel="1">
      <c r="A740" s="424">
        <v>300</v>
      </c>
      <c r="B740" s="425" t="s">
        <v>910</v>
      </c>
      <c r="C740" s="436"/>
      <c r="D740" s="436"/>
      <c r="E740" s="436"/>
    </row>
    <row r="741" spans="1:5" ht="15.75" customHeight="1" outlineLevel="1">
      <c r="A741" s="410"/>
      <c r="B741" s="411" t="s">
        <v>911</v>
      </c>
      <c r="C741" s="415" t="s">
        <v>912</v>
      </c>
      <c r="D741" s="434"/>
      <c r="E741" s="410"/>
    </row>
    <row r="742" spans="1:5" ht="15.75" customHeight="1" outlineLevel="1">
      <c r="A742" s="410"/>
      <c r="B742" s="413" t="s">
        <v>913</v>
      </c>
      <c r="C742" s="410"/>
      <c r="D742" s="412"/>
      <c r="E742" s="412"/>
    </row>
    <row r="743" spans="1:5" ht="15.75" customHeight="1" outlineLevel="1">
      <c r="A743" s="410"/>
      <c r="B743" s="619" t="s">
        <v>914</v>
      </c>
      <c r="C743" s="620"/>
      <c r="D743" s="621">
        <v>1</v>
      </c>
      <c r="E743" s="626" t="s">
        <v>432</v>
      </c>
    </row>
    <row r="744" spans="1:5" ht="15.75" customHeight="1" outlineLevel="1">
      <c r="A744" s="410"/>
      <c r="B744" s="619" t="s">
        <v>915</v>
      </c>
      <c r="C744" s="620"/>
      <c r="D744" s="621">
        <v>1.5</v>
      </c>
      <c r="E744" s="626" t="s">
        <v>433</v>
      </c>
    </row>
    <row r="745" spans="1:5" s="423" customFormat="1" ht="15.75" customHeight="1" outlineLevel="1">
      <c r="A745" s="444"/>
      <c r="B745" s="413" t="s">
        <v>916</v>
      </c>
      <c r="C745" s="444"/>
      <c r="D745" s="412"/>
      <c r="E745" s="412"/>
    </row>
    <row r="746" spans="1:5" s="423" customFormat="1" ht="15.75" customHeight="1" outlineLevel="1">
      <c r="A746" s="428"/>
      <c r="B746" s="435" t="s">
        <v>914</v>
      </c>
      <c r="C746" s="428"/>
      <c r="D746" s="432">
        <v>1</v>
      </c>
      <c r="E746" s="432"/>
    </row>
    <row r="747" spans="1:5" s="437" customFormat="1" ht="17.25" customHeight="1" outlineLevel="1">
      <c r="A747" s="424">
        <v>310</v>
      </c>
      <c r="B747" s="425" t="s">
        <v>917</v>
      </c>
      <c r="C747" s="436"/>
      <c r="D747" s="436"/>
      <c r="E747" s="436"/>
    </row>
    <row r="748" spans="1:5" ht="15.75" customHeight="1" outlineLevel="1">
      <c r="A748" s="410"/>
      <c r="B748" s="411" t="s">
        <v>918</v>
      </c>
      <c r="C748" s="415" t="s">
        <v>919</v>
      </c>
      <c r="D748" s="434"/>
      <c r="E748" s="410"/>
    </row>
    <row r="749" spans="1:5" ht="15.75" customHeight="1" outlineLevel="1">
      <c r="A749" s="410"/>
      <c r="B749" s="413" t="s">
        <v>920</v>
      </c>
      <c r="C749" s="410"/>
      <c r="D749" s="412">
        <v>0</v>
      </c>
      <c r="E749" s="412"/>
    </row>
    <row r="750" spans="1:5" ht="15.75" customHeight="1" outlineLevel="1">
      <c r="A750" s="410"/>
      <c r="B750" s="413" t="s">
        <v>921</v>
      </c>
      <c r="C750" s="410"/>
      <c r="D750" s="418" t="s">
        <v>861</v>
      </c>
      <c r="E750" s="412"/>
    </row>
    <row r="751" spans="1:5" ht="15.75" customHeight="1" outlineLevel="1">
      <c r="A751" s="410"/>
      <c r="B751" s="413" t="s">
        <v>922</v>
      </c>
      <c r="C751" s="410"/>
      <c r="D751" s="418" t="s">
        <v>1383</v>
      </c>
      <c r="E751" s="412"/>
    </row>
    <row r="752" spans="1:5" ht="15.75" customHeight="1" outlineLevel="1">
      <c r="A752" s="410"/>
      <c r="B752" s="413" t="s">
        <v>923</v>
      </c>
      <c r="C752" s="410"/>
      <c r="D752" s="418" t="s">
        <v>861</v>
      </c>
      <c r="E752" s="412"/>
    </row>
    <row r="753" spans="1:5" ht="15.75" customHeight="1" outlineLevel="1">
      <c r="A753" s="410"/>
      <c r="B753" s="413" t="s">
        <v>924</v>
      </c>
      <c r="C753" s="410"/>
      <c r="D753" s="418" t="s">
        <v>1383</v>
      </c>
      <c r="E753" s="412"/>
    </row>
    <row r="754" spans="1:5" ht="15.75" customHeight="1" outlineLevel="1">
      <c r="A754" s="410"/>
      <c r="B754" s="413" t="s">
        <v>925</v>
      </c>
      <c r="C754" s="410"/>
      <c r="D754" s="418" t="s">
        <v>899</v>
      </c>
      <c r="E754" s="412"/>
    </row>
    <row r="755" spans="1:5" s="423" customFormat="1" ht="15.75" customHeight="1" outlineLevel="1">
      <c r="A755" s="444"/>
      <c r="B755" s="413" t="s">
        <v>926</v>
      </c>
      <c r="C755" s="444"/>
      <c r="D755" s="418"/>
      <c r="E755" s="412"/>
    </row>
    <row r="756" spans="1:5" s="423" customFormat="1" ht="15.75" customHeight="1" outlineLevel="1">
      <c r="A756" s="444"/>
      <c r="B756" s="413" t="s">
        <v>927</v>
      </c>
      <c r="C756" s="444"/>
      <c r="D756" s="418" t="s">
        <v>1383</v>
      </c>
      <c r="E756" s="412"/>
    </row>
    <row r="757" spans="1:5" s="423" customFormat="1" ht="19.5" customHeight="1" outlineLevel="1">
      <c r="A757" s="428"/>
      <c r="B757" s="435" t="s">
        <v>928</v>
      </c>
      <c r="C757" s="428"/>
      <c r="D757" s="452" t="s">
        <v>929</v>
      </c>
      <c r="E757" s="432"/>
    </row>
    <row r="758" spans="1:5" s="437" customFormat="1" ht="17.25" customHeight="1" outlineLevel="1">
      <c r="A758" s="424">
        <v>320</v>
      </c>
      <c r="B758" s="425" t="s">
        <v>930</v>
      </c>
      <c r="C758" s="436"/>
      <c r="D758" s="436"/>
      <c r="E758" s="436"/>
    </row>
    <row r="759" spans="1:5" ht="15.75" customHeight="1" outlineLevel="1">
      <c r="A759" s="410"/>
      <c r="B759" s="411" t="s">
        <v>931</v>
      </c>
      <c r="C759" s="415" t="s">
        <v>932</v>
      </c>
      <c r="D759" s="434"/>
      <c r="E759" s="410"/>
    </row>
    <row r="760" spans="1:5" ht="29.25" customHeight="1" outlineLevel="1">
      <c r="A760" s="410"/>
      <c r="B760" s="433" t="s">
        <v>933</v>
      </c>
      <c r="C760" s="410"/>
      <c r="D760" s="412">
        <v>0.01</v>
      </c>
      <c r="E760" s="412">
        <v>0</v>
      </c>
    </row>
    <row r="761" spans="1:5" s="423" customFormat="1" ht="15.75" customHeight="1" outlineLevel="1">
      <c r="A761" s="428"/>
      <c r="B761" s="435" t="s">
        <v>934</v>
      </c>
      <c r="C761" s="428"/>
      <c r="D761" s="432">
        <v>0</v>
      </c>
      <c r="E761" s="432">
        <v>0</v>
      </c>
    </row>
    <row r="762" spans="1:5" s="437" customFormat="1" ht="17.25" customHeight="1" outlineLevel="1">
      <c r="A762" s="424">
        <v>330</v>
      </c>
      <c r="B762" s="425" t="s">
        <v>935</v>
      </c>
      <c r="C762" s="436"/>
      <c r="D762" s="436"/>
      <c r="E762" s="436"/>
    </row>
    <row r="763" spans="1:5" ht="15.75" customHeight="1" outlineLevel="1">
      <c r="A763" s="410"/>
      <c r="B763" s="411" t="s">
        <v>936</v>
      </c>
      <c r="C763" s="415" t="s">
        <v>937</v>
      </c>
      <c r="D763" s="412"/>
      <c r="E763" s="412"/>
    </row>
    <row r="764" spans="1:5" ht="15.75" customHeight="1" outlineLevel="1">
      <c r="A764" s="410"/>
      <c r="B764" s="413" t="s">
        <v>938</v>
      </c>
      <c r="C764" s="415"/>
      <c r="D764" s="412">
        <v>0</v>
      </c>
      <c r="E764" s="412">
        <v>0</v>
      </c>
    </row>
    <row r="765" spans="1:5" ht="15.75" customHeight="1" outlineLevel="1">
      <c r="A765" s="410"/>
      <c r="B765" s="413" t="s">
        <v>939</v>
      </c>
      <c r="C765" s="415"/>
      <c r="D765" s="412">
        <v>0.1</v>
      </c>
      <c r="E765" s="412">
        <v>0</v>
      </c>
    </row>
    <row r="766" spans="1:5" ht="15.75" customHeight="1" outlineLevel="1">
      <c r="A766" s="410"/>
      <c r="B766" s="519" t="s">
        <v>376</v>
      </c>
      <c r="C766" s="1600" t="s">
        <v>940</v>
      </c>
      <c r="D766" s="1601"/>
      <c r="E766" s="1602"/>
    </row>
    <row r="767" spans="1:5" ht="21" customHeight="1" outlineLevel="1">
      <c r="A767" s="410"/>
      <c r="B767" s="411"/>
      <c r="C767" s="453"/>
      <c r="D767" s="454"/>
      <c r="E767" s="455"/>
    </row>
    <row r="768" spans="1:5" ht="13.5" customHeight="1" outlineLevel="1">
      <c r="A768" s="534"/>
      <c r="B768" s="521"/>
      <c r="C768" s="522"/>
      <c r="D768" s="523"/>
      <c r="E768" s="487"/>
    </row>
    <row r="769" spans="1:5" s="405" customFormat="1" ht="21" customHeight="1">
      <c r="A769" s="402" t="s">
        <v>941</v>
      </c>
      <c r="B769" s="403"/>
      <c r="C769" s="403"/>
      <c r="D769" s="403"/>
      <c r="E769" s="404"/>
    </row>
    <row r="770" spans="1:5" s="437" customFormat="1" ht="17.25" customHeight="1" outlineLevel="1">
      <c r="A770" s="424">
        <v>410</v>
      </c>
      <c r="B770" s="425" t="s">
        <v>942</v>
      </c>
      <c r="C770" s="436"/>
      <c r="D770" s="436"/>
      <c r="E770" s="436"/>
    </row>
    <row r="771" spans="1:5" ht="15.75" customHeight="1" outlineLevel="1">
      <c r="A771" s="410"/>
      <c r="B771" s="411" t="s">
        <v>943</v>
      </c>
      <c r="C771" s="415" t="s">
        <v>944</v>
      </c>
      <c r="D771" s="434"/>
      <c r="E771" s="410"/>
    </row>
    <row r="772" spans="1:5" ht="15.75" customHeight="1" outlineLevel="1">
      <c r="A772" s="410"/>
      <c r="B772" s="413" t="s">
        <v>945</v>
      </c>
      <c r="C772" s="410"/>
      <c r="D772" s="412">
        <v>0.5</v>
      </c>
      <c r="E772" s="412"/>
    </row>
    <row r="773" spans="1:5" ht="15.75" customHeight="1" outlineLevel="1">
      <c r="A773" s="410"/>
      <c r="B773" s="413" t="s">
        <v>946</v>
      </c>
      <c r="C773" s="410"/>
      <c r="D773" s="412">
        <v>0</v>
      </c>
      <c r="E773" s="412"/>
    </row>
    <row r="774" spans="1:5" ht="15.75" customHeight="1" outlineLevel="1">
      <c r="A774" s="410"/>
      <c r="B774" s="519" t="s">
        <v>559</v>
      </c>
      <c r="C774" s="410"/>
      <c r="D774" s="412">
        <v>2.5</v>
      </c>
      <c r="E774" s="412"/>
    </row>
    <row r="775" spans="1:5" ht="15.75" customHeight="1" outlineLevel="1">
      <c r="A775" s="410"/>
      <c r="B775" s="519" t="s">
        <v>560</v>
      </c>
      <c r="C775" s="410"/>
      <c r="D775" s="412">
        <v>1</v>
      </c>
      <c r="E775" s="412"/>
    </row>
    <row r="776" spans="1:5" ht="15.75" customHeight="1" outlineLevel="1">
      <c r="A776" s="410"/>
      <c r="B776" s="519" t="s">
        <v>561</v>
      </c>
      <c r="C776" s="410"/>
      <c r="D776" s="412">
        <v>0.5</v>
      </c>
      <c r="E776" s="412"/>
    </row>
    <row r="777" spans="1:5" ht="18.75" customHeight="1" outlineLevel="1">
      <c r="A777" s="410"/>
      <c r="B777" s="632" t="s">
        <v>558</v>
      </c>
      <c r="C777" s="415" t="s">
        <v>947</v>
      </c>
      <c r="D777" s="434"/>
      <c r="E777" s="410"/>
    </row>
    <row r="778" spans="1:5" ht="15.75" customHeight="1" outlineLevel="1">
      <c r="A778" s="410"/>
      <c r="B778" s="413"/>
      <c r="C778" s="456"/>
      <c r="D778" s="457"/>
      <c r="E778" s="647" t="s">
        <v>434</v>
      </c>
    </row>
    <row r="779" spans="1:5" s="423" customFormat="1" ht="15.75" customHeight="1" outlineLevel="1">
      <c r="A779" s="444"/>
      <c r="B779" s="619" t="s">
        <v>948</v>
      </c>
      <c r="C779" s="1597" t="s">
        <v>893</v>
      </c>
      <c r="D779" s="1598"/>
      <c r="E779" s="1599"/>
    </row>
    <row r="780" spans="1:6" s="423" customFormat="1" ht="21.75" customHeight="1" outlineLevel="1">
      <c r="A780" s="444"/>
      <c r="B780" s="619"/>
      <c r="C780" s="1582"/>
      <c r="D780" s="1583"/>
      <c r="E780" s="1584"/>
      <c r="F780" s="520"/>
    </row>
    <row r="781" spans="1:5" s="423" customFormat="1" ht="15.75" customHeight="1" outlineLevel="1">
      <c r="A781" s="444"/>
      <c r="B781" s="619" t="s">
        <v>949</v>
      </c>
      <c r="C781" s="1579" t="s">
        <v>891</v>
      </c>
      <c r="D781" s="1580"/>
      <c r="E781" s="1581"/>
    </row>
    <row r="782" spans="1:5" s="423" customFormat="1" ht="27.75" customHeight="1" outlineLevel="1">
      <c r="A782" s="444"/>
      <c r="B782" s="619"/>
      <c r="C782" s="1582"/>
      <c r="D782" s="1583"/>
      <c r="E782" s="1584"/>
    </row>
    <row r="783" spans="1:5" s="423" customFormat="1" ht="15.75" customHeight="1" outlineLevel="1">
      <c r="A783" s="444"/>
      <c r="B783" s="619" t="s">
        <v>951</v>
      </c>
      <c r="C783" s="1579" t="s">
        <v>952</v>
      </c>
      <c r="D783" s="1580"/>
      <c r="E783" s="1581"/>
    </row>
    <row r="784" spans="1:5" s="423" customFormat="1" ht="27.75" customHeight="1" outlineLevel="1">
      <c r="A784" s="444"/>
      <c r="B784" s="619"/>
      <c r="C784" s="1582"/>
      <c r="D784" s="1583"/>
      <c r="E784" s="1584"/>
    </row>
    <row r="785" spans="1:5" s="423" customFormat="1" ht="27.75" customHeight="1" outlineLevel="1">
      <c r="A785" s="444"/>
      <c r="B785" s="511" t="s">
        <v>562</v>
      </c>
      <c r="C785" s="1585" t="s">
        <v>956</v>
      </c>
      <c r="D785" s="1586"/>
      <c r="E785" s="412"/>
    </row>
    <row r="786" spans="1:5" s="423" customFormat="1" ht="27.75" customHeight="1" outlineLevel="1">
      <c r="A786" s="444"/>
      <c r="B786" s="413" t="s">
        <v>957</v>
      </c>
      <c r="C786" s="1587"/>
      <c r="D786" s="1588"/>
      <c r="E786" s="412">
        <v>0</v>
      </c>
    </row>
    <row r="787" spans="1:5" s="423" customFormat="1" ht="15.75" customHeight="1" outlineLevel="1">
      <c r="A787" s="444"/>
      <c r="B787" s="619" t="s">
        <v>953</v>
      </c>
      <c r="C787" s="1579" t="s">
        <v>537</v>
      </c>
      <c r="D787" s="1580"/>
      <c r="E787" s="1581"/>
    </row>
    <row r="788" spans="1:7" s="423" customFormat="1" ht="21.75" customHeight="1" outlineLevel="1">
      <c r="A788" s="444"/>
      <c r="B788" s="619"/>
      <c r="C788" s="1582"/>
      <c r="D788" s="1583"/>
      <c r="E788" s="1584"/>
      <c r="F788" s="568"/>
      <c r="G788" s="569"/>
    </row>
    <row r="789" spans="1:5" s="423" customFormat="1" ht="15.75" customHeight="1" outlineLevel="1">
      <c r="A789" s="444"/>
      <c r="B789" s="619" t="s">
        <v>954</v>
      </c>
      <c r="C789" s="1579" t="s">
        <v>950</v>
      </c>
      <c r="D789" s="1580"/>
      <c r="E789" s="1581"/>
    </row>
    <row r="790" spans="1:5" s="423" customFormat="1" ht="27.75" customHeight="1" outlineLevel="1">
      <c r="A790" s="444"/>
      <c r="B790" s="619"/>
      <c r="C790" s="1582"/>
      <c r="D790" s="1583"/>
      <c r="E790" s="1584"/>
    </row>
    <row r="791" spans="1:5" s="423" customFormat="1" ht="15.75" customHeight="1" outlineLevel="1">
      <c r="A791" s="427">
        <v>410</v>
      </c>
      <c r="B791" s="619" t="s">
        <v>955</v>
      </c>
      <c r="C791" s="1579" t="s">
        <v>952</v>
      </c>
      <c r="D791" s="1580"/>
      <c r="E791" s="1581"/>
    </row>
    <row r="792" spans="1:5" s="423" customFormat="1" ht="27.75" customHeight="1" outlineLevel="1">
      <c r="A792" s="444"/>
      <c r="B792" s="619"/>
      <c r="C792" s="1582"/>
      <c r="D792" s="1583"/>
      <c r="E792" s="1584"/>
    </row>
    <row r="793" spans="1:5" ht="29.25" customHeight="1" outlineLevel="1">
      <c r="A793" s="429"/>
      <c r="B793" s="430" t="s">
        <v>958</v>
      </c>
      <c r="C793" s="1605" t="s">
        <v>1485</v>
      </c>
      <c r="D793" s="1606"/>
      <c r="E793" s="432"/>
    </row>
    <row r="794" spans="1:9" s="437" customFormat="1" ht="17.25" customHeight="1" outlineLevel="1">
      <c r="A794" s="424">
        <v>411</v>
      </c>
      <c r="B794" s="425" t="s">
        <v>959</v>
      </c>
      <c r="C794" s="436"/>
      <c r="D794" s="436"/>
      <c r="E794" s="436"/>
      <c r="I794" s="518"/>
    </row>
    <row r="795" spans="1:5" ht="15.75" customHeight="1" outlineLevel="1">
      <c r="A795" s="410"/>
      <c r="B795" s="411" t="s">
        <v>943</v>
      </c>
      <c r="C795" s="415" t="s">
        <v>637</v>
      </c>
      <c r="D795" s="434"/>
      <c r="E795" s="410"/>
    </row>
    <row r="796" spans="1:5" ht="15.75" customHeight="1" outlineLevel="1">
      <c r="A796" s="410"/>
      <c r="B796" s="413" t="s">
        <v>960</v>
      </c>
      <c r="C796" s="410"/>
      <c r="D796" s="412">
        <v>1</v>
      </c>
      <c r="E796" s="412"/>
    </row>
    <row r="797" spans="1:5" ht="15.75" customHeight="1" outlineLevel="1">
      <c r="A797" s="429"/>
      <c r="B797" s="435" t="s">
        <v>961</v>
      </c>
      <c r="C797" s="429"/>
      <c r="D797" s="432">
        <v>3</v>
      </c>
      <c r="E797" s="432"/>
    </row>
    <row r="798" spans="1:5" s="437" customFormat="1" ht="17.25" customHeight="1" outlineLevel="1">
      <c r="A798" s="424">
        <v>412</v>
      </c>
      <c r="B798" s="425" t="s">
        <v>962</v>
      </c>
      <c r="C798" s="436"/>
      <c r="D798" s="436"/>
      <c r="E798" s="436"/>
    </row>
    <row r="799" spans="1:5" ht="15.75" customHeight="1" outlineLevel="1">
      <c r="A799" s="410"/>
      <c r="B799" s="411" t="s">
        <v>963</v>
      </c>
      <c r="C799" s="415" t="s">
        <v>964</v>
      </c>
      <c r="D799" s="434"/>
      <c r="E799" s="410"/>
    </row>
    <row r="800" spans="1:5" ht="29.25" customHeight="1" outlineLevel="1">
      <c r="A800" s="410"/>
      <c r="B800" s="433" t="s">
        <v>965</v>
      </c>
      <c r="C800" s="410"/>
      <c r="D800" s="412">
        <v>20</v>
      </c>
      <c r="E800" s="412"/>
    </row>
    <row r="801" spans="1:5" ht="15.75" customHeight="1" outlineLevel="1">
      <c r="A801" s="410"/>
      <c r="B801" s="413" t="s">
        <v>966</v>
      </c>
      <c r="C801" s="410"/>
      <c r="D801" s="412"/>
      <c r="E801" s="412"/>
    </row>
    <row r="802" spans="1:5" ht="41.25" customHeight="1" outlineLevel="1">
      <c r="A802" s="410"/>
      <c r="B802" s="433" t="s">
        <v>967</v>
      </c>
      <c r="C802" s="410"/>
      <c r="D802" s="418" t="s">
        <v>725</v>
      </c>
      <c r="E802" s="412"/>
    </row>
    <row r="803" spans="1:5" ht="25.5" outlineLevel="1">
      <c r="A803" s="410"/>
      <c r="B803" s="433"/>
      <c r="C803" s="410"/>
      <c r="D803" s="441" t="s">
        <v>751</v>
      </c>
      <c r="E803" s="412"/>
    </row>
    <row r="804" spans="1:5" ht="41.25" customHeight="1" outlineLevel="1">
      <c r="A804" s="410"/>
      <c r="B804" s="433" t="s">
        <v>968</v>
      </c>
      <c r="C804" s="410"/>
      <c r="D804" s="412">
        <v>400</v>
      </c>
      <c r="E804" s="412"/>
    </row>
    <row r="805" spans="1:5" ht="15.75" customHeight="1" outlineLevel="1">
      <c r="A805" s="410"/>
      <c r="B805" s="413" t="s">
        <v>969</v>
      </c>
      <c r="C805" s="410"/>
      <c r="D805" s="412">
        <v>100</v>
      </c>
      <c r="E805" s="412"/>
    </row>
    <row r="806" spans="1:5" ht="30" customHeight="1" outlineLevel="1">
      <c r="A806" s="410"/>
      <c r="B806" s="433" t="s">
        <v>970</v>
      </c>
      <c r="C806" s="410"/>
      <c r="D806" s="412">
        <v>100</v>
      </c>
      <c r="E806" s="412"/>
    </row>
    <row r="807" spans="1:5" ht="15.75" customHeight="1" outlineLevel="1">
      <c r="A807" s="410"/>
      <c r="B807" s="413" t="s">
        <v>971</v>
      </c>
      <c r="C807" s="410"/>
      <c r="D807" s="418" t="s">
        <v>725</v>
      </c>
      <c r="E807" s="412"/>
    </row>
    <row r="808" spans="1:5" ht="25.5" outlineLevel="1">
      <c r="A808" s="410"/>
      <c r="B808" s="433"/>
      <c r="C808" s="410"/>
      <c r="D808" s="441" t="s">
        <v>972</v>
      </c>
      <c r="E808" s="412"/>
    </row>
    <row r="809" spans="1:5" ht="15.75" customHeight="1" outlineLevel="1">
      <c r="A809" s="410"/>
      <c r="B809" s="413" t="s">
        <v>973</v>
      </c>
      <c r="C809" s="410"/>
      <c r="D809" s="412">
        <v>60</v>
      </c>
      <c r="E809" s="412"/>
    </row>
    <row r="810" spans="1:5" ht="15.75" customHeight="1" outlineLevel="1">
      <c r="A810" s="410"/>
      <c r="B810" s="413" t="s">
        <v>974</v>
      </c>
      <c r="C810" s="410"/>
      <c r="D810" s="438" t="s">
        <v>1585</v>
      </c>
      <c r="E810" s="412"/>
    </row>
    <row r="811" spans="1:5" ht="15.75" customHeight="1" outlineLevel="1">
      <c r="A811" s="410"/>
      <c r="B811" s="413" t="s">
        <v>975</v>
      </c>
      <c r="C811" s="410"/>
      <c r="D811" s="412">
        <v>150</v>
      </c>
      <c r="E811" s="412"/>
    </row>
    <row r="812" spans="1:5" ht="15.75" customHeight="1" outlineLevel="1">
      <c r="A812" s="410"/>
      <c r="B812" s="411" t="s">
        <v>976</v>
      </c>
      <c r="C812" s="415" t="s">
        <v>977</v>
      </c>
      <c r="D812" s="434"/>
      <c r="E812" s="410"/>
    </row>
    <row r="813" spans="1:5" ht="15.75" customHeight="1" outlineLevel="1">
      <c r="A813" s="410"/>
      <c r="B813" s="413" t="s">
        <v>978</v>
      </c>
      <c r="C813" s="410"/>
      <c r="D813" s="412">
        <v>10</v>
      </c>
      <c r="E813" s="412"/>
    </row>
    <row r="814" spans="1:5" ht="15.75" customHeight="1" outlineLevel="1">
      <c r="A814" s="410"/>
      <c r="B814" s="413" t="s">
        <v>979</v>
      </c>
      <c r="C814" s="410"/>
      <c r="D814" s="412">
        <v>50</v>
      </c>
      <c r="E814" s="412"/>
    </row>
    <row r="815" spans="1:5" ht="15.75" customHeight="1" outlineLevel="1">
      <c r="A815" s="410"/>
      <c r="B815" s="413" t="s">
        <v>980</v>
      </c>
      <c r="C815" s="410"/>
      <c r="D815" s="418" t="s">
        <v>981</v>
      </c>
      <c r="E815" s="412"/>
    </row>
    <row r="816" spans="1:5" ht="15.75" customHeight="1" outlineLevel="1">
      <c r="A816" s="410"/>
      <c r="B816" s="413" t="s">
        <v>982</v>
      </c>
      <c r="C816" s="410"/>
      <c r="D816" s="412">
        <v>10</v>
      </c>
      <c r="E816" s="412"/>
    </row>
    <row r="817" spans="1:5" ht="15.75" customHeight="1" outlineLevel="1">
      <c r="A817" s="429"/>
      <c r="B817" s="435" t="s">
        <v>983</v>
      </c>
      <c r="C817" s="429"/>
      <c r="D817" s="432">
        <v>50</v>
      </c>
      <c r="E817" s="432"/>
    </row>
    <row r="818" spans="1:5" s="437" customFormat="1" ht="17.25" customHeight="1" outlineLevel="1">
      <c r="A818" s="573">
        <v>413</v>
      </c>
      <c r="B818" s="574" t="s">
        <v>984</v>
      </c>
      <c r="C818" s="575"/>
      <c r="D818" s="575"/>
      <c r="E818" s="576" t="s">
        <v>435</v>
      </c>
    </row>
    <row r="819" spans="1:5" ht="29.25" customHeight="1" outlineLevel="1">
      <c r="A819" s="573"/>
      <c r="B819" s="577" t="s">
        <v>480</v>
      </c>
      <c r="C819" s="573"/>
      <c r="D819" s="576">
        <v>0</v>
      </c>
      <c r="E819" s="576"/>
    </row>
    <row r="820" spans="1:5" ht="18.75" customHeight="1" outlineLevel="1">
      <c r="A820" s="573"/>
      <c r="B820" s="577" t="s">
        <v>985</v>
      </c>
      <c r="C820" s="573"/>
      <c r="D820" s="576"/>
      <c r="E820" s="576"/>
    </row>
    <row r="821" spans="1:5" ht="15.75" customHeight="1" outlineLevel="1">
      <c r="A821" s="573"/>
      <c r="B821" s="578" t="s">
        <v>986</v>
      </c>
      <c r="C821" s="573"/>
      <c r="D821" s="579"/>
      <c r="E821" s="573"/>
    </row>
    <row r="822" spans="1:5" ht="15.75" customHeight="1" outlineLevel="1">
      <c r="A822" s="573"/>
      <c r="B822" s="580" t="s">
        <v>379</v>
      </c>
      <c r="C822" s="573"/>
      <c r="D822" s="576">
        <v>0</v>
      </c>
      <c r="E822" s="576"/>
    </row>
    <row r="823" spans="1:5" ht="15.75" customHeight="1" outlineLevel="1">
      <c r="A823" s="573"/>
      <c r="B823" s="580" t="s">
        <v>475</v>
      </c>
      <c r="C823" s="573"/>
      <c r="D823" s="576">
        <v>0</v>
      </c>
      <c r="E823" s="576"/>
    </row>
    <row r="824" spans="1:5" ht="27.75" customHeight="1" outlineLevel="1">
      <c r="A824" s="573"/>
      <c r="B824" s="580" t="s">
        <v>521</v>
      </c>
      <c r="C824" s="573"/>
      <c r="D824" s="576"/>
      <c r="E824" s="576"/>
    </row>
    <row r="825" spans="1:5" ht="33" customHeight="1" outlineLevel="1">
      <c r="A825" s="573"/>
      <c r="B825" s="580" t="s">
        <v>522</v>
      </c>
      <c r="C825" s="573"/>
      <c r="D825" s="576">
        <v>0</v>
      </c>
      <c r="E825" s="576"/>
    </row>
    <row r="826" spans="1:5" ht="24.75" customHeight="1" outlineLevel="1">
      <c r="A826" s="573"/>
      <c r="B826" s="581" t="s">
        <v>523</v>
      </c>
      <c r="C826" s="573"/>
      <c r="D826" s="579"/>
      <c r="E826" s="573"/>
    </row>
    <row r="827" spans="1:5" ht="16.5" customHeight="1" outlineLevel="1">
      <c r="A827" s="573"/>
      <c r="B827" s="580" t="s">
        <v>379</v>
      </c>
      <c r="C827" s="573"/>
      <c r="D827" s="576"/>
      <c r="E827" s="573"/>
    </row>
    <row r="828" spans="1:5" ht="15.75" customHeight="1" outlineLevel="1">
      <c r="A828" s="573"/>
      <c r="B828" s="580" t="s">
        <v>481</v>
      </c>
      <c r="C828" s="573"/>
      <c r="D828" s="576">
        <v>10</v>
      </c>
      <c r="E828" s="576"/>
    </row>
    <row r="829" spans="1:5" ht="15.75" customHeight="1" outlineLevel="1">
      <c r="A829" s="573"/>
      <c r="B829" s="580" t="s">
        <v>482</v>
      </c>
      <c r="C829" s="573"/>
      <c r="D829" s="576">
        <v>60</v>
      </c>
      <c r="E829" s="576"/>
    </row>
    <row r="830" spans="1:5" ht="15.75" customHeight="1" outlineLevel="1">
      <c r="A830" s="573"/>
      <c r="B830" s="580" t="s">
        <v>475</v>
      </c>
      <c r="C830" s="573"/>
      <c r="D830" s="576">
        <v>20</v>
      </c>
      <c r="E830" s="576"/>
    </row>
    <row r="831" spans="1:5" ht="15.75" customHeight="1" outlineLevel="1">
      <c r="A831" s="573"/>
      <c r="B831" s="580" t="s">
        <v>483</v>
      </c>
      <c r="C831" s="573"/>
      <c r="D831" s="576">
        <v>70</v>
      </c>
      <c r="E831" s="576"/>
    </row>
    <row r="832" spans="1:5" ht="27.75" customHeight="1" outlineLevel="1">
      <c r="A832" s="573"/>
      <c r="B832" s="580" t="s">
        <v>484</v>
      </c>
      <c r="C832" s="573"/>
      <c r="D832" s="576">
        <v>90</v>
      </c>
      <c r="E832" s="576"/>
    </row>
    <row r="833" spans="1:5" ht="24.75" customHeight="1" outlineLevel="1">
      <c r="A833" s="573"/>
      <c r="B833" s="580" t="s">
        <v>485</v>
      </c>
      <c r="C833" s="573"/>
      <c r="D833" s="576">
        <v>110</v>
      </c>
      <c r="E833" s="576"/>
    </row>
    <row r="834" spans="1:5" ht="26.25" customHeight="1" outlineLevel="1">
      <c r="A834" s="573"/>
      <c r="B834" s="581" t="s">
        <v>524</v>
      </c>
      <c r="C834" s="573"/>
      <c r="D834" s="579"/>
      <c r="E834" s="573"/>
    </row>
    <row r="835" spans="1:5" ht="18" customHeight="1" outlineLevel="1">
      <c r="A835" s="573"/>
      <c r="B835" s="580" t="s">
        <v>379</v>
      </c>
      <c r="C835" s="573"/>
      <c r="D835" s="576"/>
      <c r="E835" s="573"/>
    </row>
    <row r="836" spans="1:5" ht="15.75" customHeight="1" outlineLevel="1">
      <c r="A836" s="573"/>
      <c r="B836" s="580" t="s">
        <v>481</v>
      </c>
      <c r="C836" s="573"/>
      <c r="D836" s="576">
        <v>15</v>
      </c>
      <c r="E836" s="576"/>
    </row>
    <row r="837" spans="1:5" ht="15.75" customHeight="1" outlineLevel="1">
      <c r="A837" s="573"/>
      <c r="B837" s="580" t="s">
        <v>482</v>
      </c>
      <c r="C837" s="573"/>
      <c r="D837" s="576">
        <v>65</v>
      </c>
      <c r="E837" s="576"/>
    </row>
    <row r="838" spans="1:5" ht="15.75" customHeight="1" outlineLevel="1">
      <c r="A838" s="573"/>
      <c r="B838" s="580" t="s">
        <v>475</v>
      </c>
      <c r="C838" s="573"/>
      <c r="D838" s="576">
        <v>30</v>
      </c>
      <c r="E838" s="576"/>
    </row>
    <row r="839" spans="1:5" ht="12.75" outlineLevel="1">
      <c r="A839" s="573"/>
      <c r="B839" s="580" t="s">
        <v>483</v>
      </c>
      <c r="C839" s="573"/>
      <c r="D839" s="576">
        <v>90</v>
      </c>
      <c r="E839" s="576"/>
    </row>
    <row r="840" spans="1:5" ht="44.25" customHeight="1" outlineLevel="1">
      <c r="A840" s="573"/>
      <c r="B840" s="580" t="s">
        <v>484</v>
      </c>
      <c r="C840" s="573"/>
      <c r="D840" s="576">
        <v>130</v>
      </c>
      <c r="E840" s="576"/>
    </row>
    <row r="841" spans="1:5" ht="41.25" customHeight="1" outlineLevel="1">
      <c r="A841" s="573"/>
      <c r="B841" s="580" t="s">
        <v>485</v>
      </c>
      <c r="C841" s="573"/>
      <c r="D841" s="576">
        <v>150</v>
      </c>
      <c r="E841" s="576"/>
    </row>
    <row r="842" spans="1:5" ht="39.75" customHeight="1" outlineLevel="1">
      <c r="A842" s="573"/>
      <c r="B842" s="577" t="s">
        <v>987</v>
      </c>
      <c r="C842" s="573"/>
      <c r="D842" s="579"/>
      <c r="E842" s="576"/>
    </row>
    <row r="843" spans="1:5" ht="18.75" customHeight="1" outlineLevel="1">
      <c r="A843" s="573"/>
      <c r="B843" s="580" t="s">
        <v>379</v>
      </c>
      <c r="C843" s="573"/>
      <c r="D843" s="576">
        <v>20</v>
      </c>
      <c r="E843" s="576"/>
    </row>
    <row r="844" spans="1:5" ht="18.75" customHeight="1" outlineLevel="1">
      <c r="A844" s="573"/>
      <c r="B844" s="580" t="s">
        <v>475</v>
      </c>
      <c r="C844" s="573"/>
      <c r="D844" s="576">
        <v>50</v>
      </c>
      <c r="E844" s="576"/>
    </row>
    <row r="845" spans="1:5" ht="18.75" customHeight="1" outlineLevel="1">
      <c r="A845" s="573"/>
      <c r="B845" s="580" t="s">
        <v>483</v>
      </c>
      <c r="C845" s="573"/>
      <c r="D845" s="576">
        <v>60</v>
      </c>
      <c r="E845" s="576"/>
    </row>
    <row r="846" spans="1:5" ht="15.75" customHeight="1" outlineLevel="1">
      <c r="A846" s="573"/>
      <c r="B846" s="580" t="s">
        <v>484</v>
      </c>
      <c r="C846" s="573"/>
      <c r="D846" s="576">
        <v>80</v>
      </c>
      <c r="E846" s="576"/>
    </row>
    <row r="847" spans="1:5" ht="15.75" customHeight="1" outlineLevel="1">
      <c r="A847" s="573"/>
      <c r="B847" s="580" t="s">
        <v>485</v>
      </c>
      <c r="C847" s="573"/>
      <c r="D847" s="576">
        <v>100</v>
      </c>
      <c r="E847" s="576"/>
    </row>
    <row r="848" spans="1:5" ht="15.75" customHeight="1" outlineLevel="1">
      <c r="A848" s="573"/>
      <c r="B848" s="580"/>
      <c r="C848" s="573"/>
      <c r="D848" s="576"/>
      <c r="E848" s="576"/>
    </row>
    <row r="849" spans="1:5" ht="15.75" customHeight="1" outlineLevel="1">
      <c r="A849" s="573"/>
      <c r="B849" s="580" t="s">
        <v>486</v>
      </c>
      <c r="C849" s="573"/>
      <c r="D849" s="582"/>
      <c r="E849" s="576"/>
    </row>
    <row r="850" spans="1:5" ht="15.75" customHeight="1" outlineLevel="1">
      <c r="A850" s="573"/>
      <c r="B850" s="580" t="s">
        <v>379</v>
      </c>
      <c r="C850" s="573"/>
      <c r="D850" s="582">
        <v>0</v>
      </c>
      <c r="E850" s="576"/>
    </row>
    <row r="851" spans="1:5" ht="15.75" customHeight="1" outlineLevel="1">
      <c r="A851" s="573"/>
      <c r="B851" s="580" t="s">
        <v>475</v>
      </c>
      <c r="C851" s="573"/>
      <c r="D851" s="582">
        <v>0</v>
      </c>
      <c r="E851" s="576"/>
    </row>
    <row r="852" spans="1:5" ht="15.75" customHeight="1" outlineLevel="1">
      <c r="A852" s="573"/>
      <c r="B852" s="580" t="s">
        <v>483</v>
      </c>
      <c r="C852" s="573"/>
      <c r="D852" s="582" t="s">
        <v>487</v>
      </c>
      <c r="E852" s="576"/>
    </row>
    <row r="853" spans="1:5" ht="12.75" outlineLevel="1">
      <c r="A853" s="573"/>
      <c r="B853" s="580" t="s">
        <v>484</v>
      </c>
      <c r="C853" s="573"/>
      <c r="D853" s="582" t="s">
        <v>488</v>
      </c>
      <c r="E853" s="576"/>
    </row>
    <row r="854" spans="1:5" ht="38.25" customHeight="1" outlineLevel="1">
      <c r="A854" s="573"/>
      <c r="B854" s="580" t="s">
        <v>485</v>
      </c>
      <c r="C854" s="573"/>
      <c r="D854" s="582" t="s">
        <v>488</v>
      </c>
      <c r="E854" s="576"/>
    </row>
    <row r="855" spans="1:5" ht="30.75" customHeight="1" outlineLevel="1">
      <c r="A855" s="573"/>
      <c r="B855" s="577" t="s">
        <v>489</v>
      </c>
      <c r="C855" s="573"/>
      <c r="D855" s="582">
        <v>0</v>
      </c>
      <c r="E855" s="576"/>
    </row>
    <row r="856" spans="1:5" ht="24" customHeight="1" outlineLevel="1">
      <c r="A856" s="573"/>
      <c r="B856" s="577" t="s">
        <v>490</v>
      </c>
      <c r="C856" s="573"/>
      <c r="D856" s="579"/>
      <c r="E856" s="576"/>
    </row>
    <row r="857" spans="1:5" ht="15.75" customHeight="1" outlineLevel="1">
      <c r="A857" s="573"/>
      <c r="B857" s="578" t="s">
        <v>380</v>
      </c>
      <c r="C857" s="573" t="s">
        <v>988</v>
      </c>
      <c r="D857" s="579"/>
      <c r="E857" s="576"/>
    </row>
    <row r="858" spans="1:5" ht="15.75" customHeight="1" outlineLevel="1">
      <c r="A858" s="573"/>
      <c r="B858" s="580" t="s">
        <v>379</v>
      </c>
      <c r="C858" s="573"/>
      <c r="D858" s="579" t="s">
        <v>861</v>
      </c>
      <c r="E858" s="576"/>
    </row>
    <row r="859" spans="1:5" ht="15.75" customHeight="1" outlineLevel="1">
      <c r="A859" s="573"/>
      <c r="B859" s="580" t="s">
        <v>525</v>
      </c>
      <c r="C859" s="573"/>
      <c r="D859" s="579" t="s">
        <v>526</v>
      </c>
      <c r="E859" s="576"/>
    </row>
    <row r="860" spans="1:5" ht="15.75" customHeight="1" outlineLevel="1">
      <c r="A860" s="573"/>
      <c r="B860" s="580" t="s">
        <v>475</v>
      </c>
      <c r="C860" s="573"/>
      <c r="D860" s="583" t="s">
        <v>1383</v>
      </c>
      <c r="E860" s="576"/>
    </row>
    <row r="861" spans="1:5" ht="15.75" customHeight="1" outlineLevel="1">
      <c r="A861" s="573"/>
      <c r="B861" s="580" t="s">
        <v>476</v>
      </c>
      <c r="C861" s="573"/>
      <c r="D861" s="583" t="s">
        <v>899</v>
      </c>
      <c r="E861" s="576"/>
    </row>
    <row r="862" spans="1:5" ht="15.75" customHeight="1" outlineLevel="1">
      <c r="A862" s="573"/>
      <c r="B862" s="580" t="s">
        <v>491</v>
      </c>
      <c r="C862" s="573"/>
      <c r="D862" s="583" t="s">
        <v>899</v>
      </c>
      <c r="E862" s="584"/>
    </row>
    <row r="863" spans="1:5" ht="19.5" customHeight="1" outlineLevel="1">
      <c r="A863" s="573"/>
      <c r="B863" s="578" t="s">
        <v>492</v>
      </c>
      <c r="C863" s="573" t="s">
        <v>989</v>
      </c>
      <c r="D863" s="583" t="s">
        <v>995</v>
      </c>
      <c r="E863" s="584"/>
    </row>
    <row r="864" spans="1:5" ht="15.75" customHeight="1" outlineLevel="1">
      <c r="A864" s="573"/>
      <c r="B864" s="578" t="s">
        <v>381</v>
      </c>
      <c r="C864" s="573"/>
      <c r="D864" s="576">
        <v>0</v>
      </c>
      <c r="E864" s="573"/>
    </row>
    <row r="865" spans="1:5" ht="15.75" customHeight="1" outlineLevel="1">
      <c r="A865" s="573"/>
      <c r="B865" s="577" t="s">
        <v>493</v>
      </c>
      <c r="C865" s="573" t="s">
        <v>990</v>
      </c>
      <c r="D865" s="579"/>
      <c r="E865" s="576"/>
    </row>
    <row r="866" spans="1:5" ht="15.75" customHeight="1" outlineLevel="1">
      <c r="A866" s="573"/>
      <c r="B866" s="578" t="s">
        <v>991</v>
      </c>
      <c r="C866" s="573"/>
      <c r="D866" s="583" t="s">
        <v>899</v>
      </c>
      <c r="E866" s="576"/>
    </row>
    <row r="867" spans="1:5" ht="15.75" customHeight="1" outlineLevel="1">
      <c r="A867" s="573"/>
      <c r="B867" s="580"/>
      <c r="C867" s="573"/>
      <c r="D867" s="585" t="s">
        <v>494</v>
      </c>
      <c r="E867" s="576"/>
    </row>
    <row r="868" spans="1:5" ht="15.75" customHeight="1" outlineLevel="1">
      <c r="A868" s="573"/>
      <c r="B868" s="578" t="s">
        <v>992</v>
      </c>
      <c r="C868" s="573"/>
      <c r="D868" s="576">
        <v>0</v>
      </c>
      <c r="E868" s="576"/>
    </row>
    <row r="869" spans="1:5" ht="15.75" customHeight="1" outlineLevel="1">
      <c r="A869" s="573"/>
      <c r="B869" s="577" t="s">
        <v>495</v>
      </c>
      <c r="C869" s="573" t="s">
        <v>993</v>
      </c>
      <c r="D869" s="579"/>
      <c r="E869" s="576"/>
    </row>
    <row r="870" spans="1:5" ht="15.75" customHeight="1" outlineLevel="1">
      <c r="A870" s="573"/>
      <c r="B870" s="578" t="s">
        <v>994</v>
      </c>
      <c r="C870" s="573"/>
      <c r="D870" s="579"/>
      <c r="E870" s="576"/>
    </row>
    <row r="871" spans="1:5" ht="15.75" customHeight="1" outlineLevel="1">
      <c r="A871" s="573"/>
      <c r="B871" s="580" t="s">
        <v>379</v>
      </c>
      <c r="C871" s="573"/>
      <c r="D871" s="579" t="s">
        <v>1525</v>
      </c>
      <c r="E871" s="576"/>
    </row>
    <row r="872" spans="1:5" ht="15.75" customHeight="1" outlineLevel="1">
      <c r="A872" s="573"/>
      <c r="B872" s="580"/>
      <c r="C872" s="573"/>
      <c r="D872" s="579"/>
      <c r="E872" s="576"/>
    </row>
    <row r="873" spans="1:5" ht="15.75" customHeight="1" outlineLevel="1">
      <c r="A873" s="573"/>
      <c r="B873" s="580" t="s">
        <v>475</v>
      </c>
      <c r="C873" s="573"/>
      <c r="D873" s="583" t="s">
        <v>996</v>
      </c>
      <c r="E873" s="576"/>
    </row>
    <row r="874" spans="1:5" ht="12" customHeight="1" outlineLevel="1">
      <c r="A874" s="573"/>
      <c r="B874" s="580"/>
      <c r="C874" s="573"/>
      <c r="D874" s="585" t="s">
        <v>496</v>
      </c>
      <c r="E874" s="576"/>
    </row>
    <row r="875" spans="1:5" ht="15.75" customHeight="1" outlineLevel="1">
      <c r="A875" s="573"/>
      <c r="B875" s="580" t="s">
        <v>476</v>
      </c>
      <c r="C875" s="573"/>
      <c r="D875" s="583" t="s">
        <v>929</v>
      </c>
      <c r="E875" s="576"/>
    </row>
    <row r="876" spans="1:5" ht="27" customHeight="1" outlineLevel="1">
      <c r="A876" s="573"/>
      <c r="B876" s="580"/>
      <c r="C876" s="573"/>
      <c r="D876" s="585" t="s">
        <v>497</v>
      </c>
      <c r="E876" s="576"/>
    </row>
    <row r="877" spans="1:5" ht="15.75" customHeight="1" outlineLevel="1">
      <c r="A877" s="573"/>
      <c r="B877" s="580" t="s">
        <v>491</v>
      </c>
      <c r="C877" s="573"/>
      <c r="D877" s="583" t="s">
        <v>929</v>
      </c>
      <c r="E877" s="576"/>
    </row>
    <row r="878" spans="1:5" ht="15.75" customHeight="1" outlineLevel="1">
      <c r="A878" s="573"/>
      <c r="B878" s="580"/>
      <c r="C878" s="573"/>
      <c r="D878" s="585" t="s">
        <v>497</v>
      </c>
      <c r="E878" s="576"/>
    </row>
    <row r="879" spans="1:5" ht="21" customHeight="1" outlineLevel="1">
      <c r="A879" s="573"/>
      <c r="B879" s="578" t="s">
        <v>992</v>
      </c>
      <c r="C879" s="573"/>
      <c r="D879" s="576">
        <v>0</v>
      </c>
      <c r="E879" s="576"/>
    </row>
    <row r="880" spans="1:5" ht="21" customHeight="1" outlineLevel="1">
      <c r="A880" s="573"/>
      <c r="B880" s="581" t="s">
        <v>498</v>
      </c>
      <c r="C880" s="573"/>
      <c r="D880" s="576"/>
      <c r="E880" s="576"/>
    </row>
    <row r="881" spans="1:5" ht="15.75" customHeight="1" outlineLevel="1">
      <c r="A881" s="573"/>
      <c r="B881" s="578" t="s">
        <v>499</v>
      </c>
      <c r="C881" s="573"/>
      <c r="D881" s="576">
        <v>0</v>
      </c>
      <c r="E881" s="576"/>
    </row>
    <row r="882" spans="1:5" ht="15.75" customHeight="1" outlineLevel="1">
      <c r="A882" s="573"/>
      <c r="B882" s="578" t="s">
        <v>500</v>
      </c>
      <c r="C882" s="573"/>
      <c r="D882" s="582" t="s">
        <v>501</v>
      </c>
      <c r="E882" s="576"/>
    </row>
    <row r="883" spans="1:5" ht="15.75" customHeight="1" outlineLevel="1">
      <c r="A883" s="573"/>
      <c r="B883" s="577" t="s">
        <v>502</v>
      </c>
      <c r="C883" s="573"/>
      <c r="D883" s="576" t="s">
        <v>997</v>
      </c>
      <c r="E883" s="573"/>
    </row>
    <row r="884" spans="1:5" ht="38.25" customHeight="1" outlineLevel="1">
      <c r="A884" s="573"/>
      <c r="B884" s="577"/>
      <c r="C884" s="573"/>
      <c r="D884" s="576"/>
      <c r="E884" s="576"/>
    </row>
    <row r="885" spans="1:5" ht="35.25" customHeight="1" outlineLevel="1">
      <c r="A885" s="573"/>
      <c r="B885" s="577" t="s">
        <v>503</v>
      </c>
      <c r="C885" s="573"/>
      <c r="D885" s="576">
        <v>10</v>
      </c>
      <c r="E885" s="573"/>
    </row>
    <row r="886" spans="1:5" ht="24" customHeight="1" outlineLevel="1">
      <c r="A886" s="573"/>
      <c r="B886" s="577" t="s">
        <v>504</v>
      </c>
      <c r="C886" s="586"/>
      <c r="D886" s="576"/>
      <c r="E886" s="576"/>
    </row>
    <row r="887" spans="1:5" ht="39.75" customHeight="1" outlineLevel="1">
      <c r="A887" s="573"/>
      <c r="B887" s="577" t="s">
        <v>505</v>
      </c>
      <c r="C887" s="586"/>
      <c r="D887" s="1607" t="s">
        <v>999</v>
      </c>
      <c r="E887" s="1608"/>
    </row>
    <row r="888" spans="1:5" ht="28.5" customHeight="1" outlineLevel="1">
      <c r="A888" s="573"/>
      <c r="B888" s="577" t="s">
        <v>506</v>
      </c>
      <c r="C888" s="573"/>
      <c r="D888" s="1607" t="s">
        <v>999</v>
      </c>
      <c r="E888" s="1608"/>
    </row>
    <row r="889" spans="1:5" ht="15.75" customHeight="1" outlineLevel="1">
      <c r="A889" s="573"/>
      <c r="B889" s="577" t="s">
        <v>507</v>
      </c>
      <c r="C889" s="586"/>
      <c r="D889" s="576">
        <v>1</v>
      </c>
      <c r="E889" s="576"/>
    </row>
    <row r="890" spans="1:5" ht="17.25" customHeight="1" outlineLevel="1">
      <c r="A890" s="573"/>
      <c r="B890" s="577" t="s">
        <v>508</v>
      </c>
      <c r="C890" s="586"/>
      <c r="D890" s="576">
        <v>0</v>
      </c>
      <c r="E890" s="576"/>
    </row>
    <row r="891" spans="1:5" ht="54.75" customHeight="1" outlineLevel="1">
      <c r="A891" s="573"/>
      <c r="B891" s="587" t="s">
        <v>509</v>
      </c>
      <c r="C891" s="588"/>
      <c r="D891" s="576">
        <v>0</v>
      </c>
      <c r="E891" s="576"/>
    </row>
    <row r="892" spans="1:5" ht="24" customHeight="1" outlineLevel="1">
      <c r="A892" s="573"/>
      <c r="B892" s="587" t="s">
        <v>510</v>
      </c>
      <c r="C892" s="573" t="s">
        <v>998</v>
      </c>
      <c r="D892" s="576">
        <v>10</v>
      </c>
      <c r="E892" s="573"/>
    </row>
    <row r="893" spans="1:5" ht="29.25" customHeight="1" outlineLevel="1">
      <c r="A893" s="573"/>
      <c r="B893" s="589"/>
      <c r="C893" s="573"/>
      <c r="D893" s="590"/>
      <c r="E893" s="576"/>
    </row>
    <row r="894" spans="1:5" ht="29.25" customHeight="1" outlineLevel="1">
      <c r="A894" s="424">
        <v>414</v>
      </c>
      <c r="B894" s="425" t="s">
        <v>1000</v>
      </c>
      <c r="C894" s="436"/>
      <c r="E894" s="576"/>
    </row>
    <row r="895" spans="1:5" ht="29.25" customHeight="1" outlineLevel="1">
      <c r="A895" s="410"/>
      <c r="B895" s="417" t="s">
        <v>1001</v>
      </c>
      <c r="C895" s="415" t="s">
        <v>1002</v>
      </c>
      <c r="D895" s="412"/>
      <c r="E895" s="576"/>
    </row>
    <row r="896" spans="1:5" ht="29.25" customHeight="1" outlineLevel="1">
      <c r="A896" s="427">
        <v>414</v>
      </c>
      <c r="B896" s="413" t="s">
        <v>1003</v>
      </c>
      <c r="C896" s="410"/>
      <c r="D896" s="412">
        <v>3</v>
      </c>
      <c r="E896" s="576"/>
    </row>
    <row r="897" spans="1:5" ht="29.25" customHeight="1" outlineLevel="1">
      <c r="A897" s="410"/>
      <c r="B897" s="433" t="s">
        <v>1004</v>
      </c>
      <c r="C897" s="410"/>
      <c r="D897" s="412">
        <v>2</v>
      </c>
      <c r="E897" s="412"/>
    </row>
    <row r="898" spans="1:5" ht="29.25" customHeight="1" outlineLevel="1">
      <c r="A898" s="410"/>
      <c r="B898" s="433" t="s">
        <v>1005</v>
      </c>
      <c r="C898" s="410"/>
      <c r="D898" s="412">
        <v>3</v>
      </c>
      <c r="E898" s="412"/>
    </row>
    <row r="899" spans="1:5" ht="24" customHeight="1" outlineLevel="1">
      <c r="A899" s="410"/>
      <c r="B899" s="433" t="s">
        <v>1006</v>
      </c>
      <c r="C899" s="410"/>
      <c r="D899" s="412">
        <v>2</v>
      </c>
      <c r="E899" s="412"/>
    </row>
    <row r="900" spans="1:5" ht="29.25" customHeight="1" outlineLevel="1">
      <c r="A900" s="410"/>
      <c r="B900" s="411" t="s">
        <v>1007</v>
      </c>
      <c r="C900" s="415" t="s">
        <v>1002</v>
      </c>
      <c r="D900" s="434"/>
      <c r="E900" s="410"/>
    </row>
    <row r="901" spans="1:5" ht="25.5" outlineLevel="1">
      <c r="A901" s="410"/>
      <c r="B901" s="433" t="s">
        <v>1008</v>
      </c>
      <c r="C901" s="410"/>
      <c r="D901" s="418" t="s">
        <v>1009</v>
      </c>
      <c r="E901" s="412"/>
    </row>
    <row r="902" spans="1:5" ht="31.5" customHeight="1" outlineLevel="1">
      <c r="A902" s="410"/>
      <c r="B902" s="433"/>
      <c r="C902" s="410"/>
      <c r="D902" s="441" t="s">
        <v>1010</v>
      </c>
      <c r="E902" s="412"/>
    </row>
    <row r="903" spans="1:5" ht="19.5" customHeight="1" outlineLevel="1">
      <c r="A903" s="410"/>
      <c r="B903" s="413" t="s">
        <v>1011</v>
      </c>
      <c r="C903" s="410"/>
      <c r="D903" s="412">
        <v>60</v>
      </c>
      <c r="E903" s="412"/>
    </row>
    <row r="904" spans="1:5" ht="26.25" customHeight="1" outlineLevel="1">
      <c r="A904" s="410"/>
      <c r="B904" s="460" t="s">
        <v>1012</v>
      </c>
      <c r="C904" s="410"/>
      <c r="D904" s="461" t="s">
        <v>1013</v>
      </c>
      <c r="E904" s="412"/>
    </row>
    <row r="905" spans="1:5" ht="15.75" customHeight="1" outlineLevel="1">
      <c r="A905" s="410"/>
      <c r="B905" s="460"/>
      <c r="C905" s="410"/>
      <c r="D905" s="461" t="s">
        <v>1014</v>
      </c>
      <c r="E905" s="412"/>
    </row>
    <row r="906" spans="1:5" ht="53.25" customHeight="1" outlineLevel="1">
      <c r="A906" s="410"/>
      <c r="B906" s="413" t="s">
        <v>1015</v>
      </c>
      <c r="C906" s="410"/>
      <c r="D906" s="461" t="s">
        <v>1016</v>
      </c>
      <c r="E906" s="412"/>
    </row>
    <row r="907" spans="1:5" ht="34.5" customHeight="1" outlineLevel="1">
      <c r="A907" s="410"/>
      <c r="B907" s="413"/>
      <c r="C907" s="410"/>
      <c r="D907" s="461" t="s">
        <v>1017</v>
      </c>
      <c r="E907" s="412"/>
    </row>
    <row r="908" spans="1:5" ht="27" customHeight="1" outlineLevel="1">
      <c r="A908" s="410"/>
      <c r="B908" s="433" t="s">
        <v>1018</v>
      </c>
      <c r="C908" s="410"/>
      <c r="D908" s="412">
        <v>90</v>
      </c>
      <c r="E908" s="412"/>
    </row>
    <row r="909" spans="1:5" ht="26.25" customHeight="1" outlineLevel="1">
      <c r="A909" s="410"/>
      <c r="B909" s="413" t="s">
        <v>1019</v>
      </c>
      <c r="C909" s="410"/>
      <c r="D909" s="418" t="s">
        <v>1009</v>
      </c>
      <c r="E909" s="412"/>
    </row>
    <row r="910" spans="1:5" ht="30" customHeight="1" outlineLevel="1">
      <c r="A910" s="410"/>
      <c r="B910" s="433"/>
      <c r="C910" s="410"/>
      <c r="D910" s="441" t="s">
        <v>1010</v>
      </c>
      <c r="E910" s="412"/>
    </row>
    <row r="911" spans="1:5" ht="33.75" customHeight="1" outlineLevel="1">
      <c r="A911" s="410"/>
      <c r="B911" s="417" t="s">
        <v>1020</v>
      </c>
      <c r="C911" s="415" t="s">
        <v>1002</v>
      </c>
      <c r="D911" s="412"/>
      <c r="E911" s="412"/>
    </row>
    <row r="912" spans="1:5" ht="12.75" outlineLevel="1">
      <c r="A912" s="410"/>
      <c r="B912" s="413" t="s">
        <v>1021</v>
      </c>
      <c r="C912" s="410"/>
      <c r="D912" s="418" t="s">
        <v>1009</v>
      </c>
      <c r="E912" s="412"/>
    </row>
    <row r="913" spans="1:5" ht="31.5" customHeight="1" outlineLevel="1">
      <c r="A913" s="410"/>
      <c r="B913" s="433"/>
      <c r="C913" s="410"/>
      <c r="D913" s="441" t="s">
        <v>1010</v>
      </c>
      <c r="E913" s="412"/>
    </row>
    <row r="914" spans="1:5" ht="30" customHeight="1" outlineLevel="1">
      <c r="A914" s="410"/>
      <c r="B914" s="413" t="s">
        <v>1022</v>
      </c>
      <c r="C914" s="410"/>
      <c r="D914" s="412">
        <v>150</v>
      </c>
      <c r="E914" s="412"/>
    </row>
    <row r="915" spans="1:5" ht="50.25" customHeight="1" outlineLevel="1">
      <c r="A915" s="410"/>
      <c r="B915" s="413" t="s">
        <v>1023</v>
      </c>
      <c r="C915" s="410"/>
      <c r="D915" s="461" t="s">
        <v>1016</v>
      </c>
      <c r="E915" s="412"/>
    </row>
    <row r="916" spans="1:5" s="437" customFormat="1" ht="28.5" customHeight="1" outlineLevel="1">
      <c r="A916" s="429"/>
      <c r="B916" s="435"/>
      <c r="C916" s="429"/>
      <c r="D916" s="462" t="s">
        <v>1017</v>
      </c>
      <c r="E916" s="432"/>
    </row>
    <row r="917" spans="1:5" ht="45" customHeight="1" outlineLevel="1">
      <c r="A917" s="424">
        <v>421</v>
      </c>
      <c r="B917" s="425" t="s">
        <v>1024</v>
      </c>
      <c r="C917" s="436"/>
      <c r="D917" s="436"/>
      <c r="E917" s="436"/>
    </row>
    <row r="918" spans="1:5" ht="41.25" customHeight="1" outlineLevel="1">
      <c r="A918" s="410"/>
      <c r="B918" s="417" t="s">
        <v>1025</v>
      </c>
      <c r="C918" s="415" t="s">
        <v>1026</v>
      </c>
      <c r="D918" s="412">
        <v>5</v>
      </c>
      <c r="E918" s="412"/>
    </row>
    <row r="919" spans="1:5" s="437" customFormat="1" ht="17.25" customHeight="1" outlineLevel="1">
      <c r="A919" s="429"/>
      <c r="B919" s="463"/>
      <c r="C919" s="431"/>
      <c r="D919" s="432"/>
      <c r="E919" s="432"/>
    </row>
    <row r="920" spans="1:5" s="437" customFormat="1" ht="17.25" customHeight="1" outlineLevel="1">
      <c r="A920" s="424">
        <v>422</v>
      </c>
      <c r="B920" s="425" t="s">
        <v>1027</v>
      </c>
      <c r="C920" s="436"/>
      <c r="D920" s="436"/>
      <c r="E920" s="436"/>
    </row>
    <row r="921" spans="1:5" ht="43.5" customHeight="1" outlineLevel="1">
      <c r="A921" s="440"/>
      <c r="B921" s="411" t="s">
        <v>1028</v>
      </c>
      <c r="C921" s="464" t="s">
        <v>1029</v>
      </c>
      <c r="D921" s="436"/>
      <c r="E921" s="436"/>
    </row>
    <row r="922" spans="1:5" s="437" customFormat="1" ht="27.75" customHeight="1" outlineLevel="1">
      <c r="A922" s="410"/>
      <c r="B922" s="433" t="s">
        <v>965</v>
      </c>
      <c r="C922" s="410"/>
      <c r="D922" s="412">
        <v>20</v>
      </c>
      <c r="E922" s="412"/>
    </row>
    <row r="923" spans="1:5" s="437" customFormat="1" ht="17.25" customHeight="1" outlineLevel="1">
      <c r="A923" s="440"/>
      <c r="B923" s="413" t="s">
        <v>1030</v>
      </c>
      <c r="C923" s="436"/>
      <c r="D923" s="436"/>
      <c r="E923" s="436"/>
    </row>
    <row r="924" spans="1:5" ht="12.75" outlineLevel="1">
      <c r="A924" s="440"/>
      <c r="B924" s="433" t="s">
        <v>1031</v>
      </c>
      <c r="C924" s="436"/>
      <c r="D924" s="418" t="s">
        <v>725</v>
      </c>
      <c r="E924" s="412"/>
    </row>
    <row r="925" spans="1:5" s="437" customFormat="1" ht="27.75" customHeight="1" outlineLevel="1">
      <c r="A925" s="410"/>
      <c r="B925" s="433"/>
      <c r="C925" s="410"/>
      <c r="D925" s="441" t="s">
        <v>754</v>
      </c>
      <c r="E925" s="412"/>
    </row>
    <row r="926" spans="1:5" s="437" customFormat="1" ht="25.5" outlineLevel="1">
      <c r="A926" s="440"/>
      <c r="B926" s="433" t="s">
        <v>1032</v>
      </c>
      <c r="C926" s="436"/>
      <c r="D926" s="418" t="s">
        <v>725</v>
      </c>
      <c r="E926" s="412"/>
    </row>
    <row r="927" spans="1:5" s="437" customFormat="1" ht="29.25" customHeight="1" outlineLevel="1">
      <c r="A927" s="440"/>
      <c r="B927" s="433"/>
      <c r="C927" s="436"/>
      <c r="D927" s="458" t="s">
        <v>1033</v>
      </c>
      <c r="E927" s="412"/>
    </row>
    <row r="928" spans="1:5" s="437" customFormat="1" ht="21.75" customHeight="1" outlineLevel="1">
      <c r="A928" s="440"/>
      <c r="B928" s="433" t="s">
        <v>1034</v>
      </c>
      <c r="C928" s="436"/>
      <c r="D928" s="412">
        <v>400</v>
      </c>
      <c r="E928" s="412"/>
    </row>
    <row r="929" spans="1:5" s="437" customFormat="1" ht="17.25" customHeight="1" outlineLevel="1">
      <c r="A929" s="440"/>
      <c r="B929" s="433" t="s">
        <v>1035</v>
      </c>
      <c r="C929" s="436"/>
      <c r="D929" s="412">
        <v>100</v>
      </c>
      <c r="E929" s="412"/>
    </row>
    <row r="930" spans="1:5" ht="12.75" outlineLevel="1">
      <c r="A930" s="424"/>
      <c r="B930" s="433" t="s">
        <v>1036</v>
      </c>
      <c r="C930" s="436"/>
      <c r="D930" s="418" t="s">
        <v>725</v>
      </c>
      <c r="E930" s="412"/>
    </row>
    <row r="931" spans="1:5" s="437" customFormat="1" ht="23.25" customHeight="1" outlineLevel="1">
      <c r="A931" s="410"/>
      <c r="B931" s="433"/>
      <c r="C931" s="410"/>
      <c r="D931" s="441" t="s">
        <v>972</v>
      </c>
      <c r="E931" s="412"/>
    </row>
    <row r="932" spans="1:5" s="437" customFormat="1" ht="26.25" customHeight="1" outlineLevel="1">
      <c r="A932" s="440"/>
      <c r="B932" s="433" t="s">
        <v>1037</v>
      </c>
      <c r="C932" s="436"/>
      <c r="D932" s="412">
        <v>60</v>
      </c>
      <c r="E932" s="412"/>
    </row>
    <row r="933" spans="1:5" s="437" customFormat="1" ht="17.25" customHeight="1" outlineLevel="1">
      <c r="A933" s="424"/>
      <c r="B933" s="433" t="s">
        <v>1038</v>
      </c>
      <c r="C933" s="436"/>
      <c r="D933" s="438" t="s">
        <v>1585</v>
      </c>
      <c r="E933" s="412"/>
    </row>
    <row r="934" spans="1:5" s="437" customFormat="1" ht="17.25" customHeight="1" outlineLevel="1">
      <c r="A934" s="440"/>
      <c r="B934" s="433" t="s">
        <v>1039</v>
      </c>
      <c r="C934" s="436"/>
      <c r="D934" s="412">
        <v>150</v>
      </c>
      <c r="E934" s="412"/>
    </row>
    <row r="935" spans="1:5" s="437" customFormat="1" ht="17.25" customHeight="1" outlineLevel="1">
      <c r="A935" s="424">
        <v>422</v>
      </c>
      <c r="B935" s="411" t="s">
        <v>976</v>
      </c>
      <c r="C935" s="464" t="s">
        <v>1040</v>
      </c>
      <c r="D935" s="436"/>
      <c r="E935" s="436"/>
    </row>
    <row r="936" spans="1:5" s="437" customFormat="1" ht="17.25" customHeight="1" outlineLevel="1">
      <c r="A936" s="440"/>
      <c r="B936" s="433" t="s">
        <v>1041</v>
      </c>
      <c r="C936" s="436"/>
      <c r="D936" s="412">
        <v>5</v>
      </c>
      <c r="E936" s="412"/>
    </row>
    <row r="937" spans="1:5" s="437" customFormat="1" ht="17.25" customHeight="1" outlineLevel="1">
      <c r="A937" s="440"/>
      <c r="B937" s="433" t="s">
        <v>1036</v>
      </c>
      <c r="C937" s="436"/>
      <c r="D937" s="412">
        <v>10</v>
      </c>
      <c r="E937" s="412"/>
    </row>
    <row r="938" spans="1:5" s="437" customFormat="1" ht="17.25" customHeight="1" outlineLevel="1">
      <c r="A938" s="440"/>
      <c r="B938" s="433" t="s">
        <v>1037</v>
      </c>
      <c r="C938" s="436"/>
      <c r="D938" s="412">
        <v>20</v>
      </c>
      <c r="E938" s="412"/>
    </row>
    <row r="939" spans="1:5" s="437" customFormat="1" ht="24.75" customHeight="1" outlineLevel="1">
      <c r="A939" s="440"/>
      <c r="B939" s="433" t="s">
        <v>1038</v>
      </c>
      <c r="C939" s="436"/>
      <c r="D939" s="438" t="s">
        <v>1585</v>
      </c>
      <c r="E939" s="412"/>
    </row>
    <row r="940" spans="1:5" s="437" customFormat="1" ht="17.25" customHeight="1" outlineLevel="1">
      <c r="A940" s="440"/>
      <c r="B940" s="433" t="s">
        <v>1039</v>
      </c>
      <c r="C940" s="436"/>
      <c r="D940" s="412">
        <v>50</v>
      </c>
      <c r="E940" s="412"/>
    </row>
    <row r="941" spans="1:5" s="437" customFormat="1" ht="17.25" customHeight="1" outlineLevel="1">
      <c r="A941" s="443"/>
      <c r="B941" s="430"/>
      <c r="C941" s="465"/>
      <c r="D941" s="432"/>
      <c r="E941" s="432"/>
    </row>
    <row r="942" spans="1:5" ht="30" customHeight="1" outlineLevel="1">
      <c r="A942" s="424">
        <v>424</v>
      </c>
      <c r="B942" s="425" t="s">
        <v>1042</v>
      </c>
      <c r="C942" s="436"/>
      <c r="D942" s="436"/>
      <c r="E942" s="436"/>
    </row>
    <row r="943" spans="1:5" ht="39" customHeight="1" outlineLevel="1">
      <c r="A943" s="410"/>
      <c r="B943" s="417" t="s">
        <v>1043</v>
      </c>
      <c r="C943" s="415" t="s">
        <v>1044</v>
      </c>
      <c r="D943" s="438" t="s">
        <v>1585</v>
      </c>
      <c r="E943" s="412"/>
    </row>
    <row r="944" spans="1:5" s="405" customFormat="1" ht="23.25" customHeight="1">
      <c r="A944" s="410"/>
      <c r="B944" s="417"/>
      <c r="C944" s="415"/>
      <c r="D944" s="412"/>
      <c r="E944" s="412"/>
    </row>
    <row r="945" spans="1:5" s="437" customFormat="1" ht="17.25" customHeight="1" outlineLevel="1">
      <c r="A945" s="402" t="s">
        <v>1045</v>
      </c>
      <c r="B945" s="403"/>
      <c r="C945" s="403"/>
      <c r="D945" s="403"/>
      <c r="E945" s="404"/>
    </row>
    <row r="946" spans="1:5" ht="26.25" customHeight="1" outlineLevel="1">
      <c r="A946" s="424">
        <v>500</v>
      </c>
      <c r="B946" s="425" t="s">
        <v>1046</v>
      </c>
      <c r="C946" s="436"/>
      <c r="D946" s="436"/>
      <c r="E946" s="436"/>
    </row>
    <row r="947" spans="1:5" ht="15.75" customHeight="1" outlineLevel="1">
      <c r="A947" s="410"/>
      <c r="B947" s="466" t="s">
        <v>1047</v>
      </c>
      <c r="C947" s="467" t="s">
        <v>1048</v>
      </c>
      <c r="D947" s="1603" t="s">
        <v>1049</v>
      </c>
      <c r="E947" s="1604"/>
    </row>
    <row r="948" spans="1:5" ht="3" customHeight="1" outlineLevel="1">
      <c r="A948" s="410"/>
      <c r="B948" s="411" t="s">
        <v>1050</v>
      </c>
      <c r="C948" s="410" t="s">
        <v>1051</v>
      </c>
      <c r="D948" s="412">
        <v>10</v>
      </c>
      <c r="E948" s="412">
        <v>0</v>
      </c>
    </row>
    <row r="949" spans="1:5" s="437" customFormat="1" ht="17.25" customHeight="1" outlineLevel="1">
      <c r="A949" s="429"/>
      <c r="B949" s="468"/>
      <c r="C949" s="429"/>
      <c r="D949" s="432"/>
      <c r="E949" s="432"/>
    </row>
    <row r="950" spans="1:5" ht="26.25" customHeight="1" outlineLevel="1">
      <c r="A950" s="424">
        <v>501</v>
      </c>
      <c r="B950" s="425" t="s">
        <v>1052</v>
      </c>
      <c r="C950" s="436"/>
      <c r="D950" s="436"/>
      <c r="E950" s="436"/>
    </row>
    <row r="951" spans="1:5" ht="24.75" customHeight="1" outlineLevel="1">
      <c r="A951" s="410"/>
      <c r="B951" s="466" t="s">
        <v>1047</v>
      </c>
      <c r="C951" s="467" t="s">
        <v>1053</v>
      </c>
      <c r="D951" s="1603" t="s">
        <v>1049</v>
      </c>
      <c r="E951" s="1604"/>
    </row>
    <row r="952" spans="1:5" ht="16.5" customHeight="1" outlineLevel="1">
      <c r="A952" s="410"/>
      <c r="B952" s="411" t="s">
        <v>1050</v>
      </c>
      <c r="C952" s="410" t="s">
        <v>1054</v>
      </c>
      <c r="D952" s="412"/>
      <c r="E952" s="524" t="s">
        <v>441</v>
      </c>
    </row>
    <row r="953" spans="1:5" s="437" customFormat="1" ht="24.75" customHeight="1" outlineLevel="1">
      <c r="A953" s="429"/>
      <c r="B953" s="624" t="s">
        <v>535</v>
      </c>
      <c r="C953" s="625"/>
      <c r="D953" s="621">
        <v>10</v>
      </c>
      <c r="E953" s="524"/>
    </row>
    <row r="954" spans="1:5" s="437" customFormat="1" ht="17.25" customHeight="1" outlineLevel="1">
      <c r="A954" s="410"/>
      <c r="B954" s="624" t="s">
        <v>536</v>
      </c>
      <c r="C954" s="620"/>
      <c r="D954" s="621">
        <v>1</v>
      </c>
      <c r="E954" s="524"/>
    </row>
    <row r="955" spans="1:5" ht="26.25" customHeight="1" outlineLevel="1">
      <c r="A955" s="424">
        <v>502</v>
      </c>
      <c r="B955" s="425" t="s">
        <v>1055</v>
      </c>
      <c r="C955" s="436"/>
      <c r="D955" s="436"/>
      <c r="E955" s="436"/>
    </row>
    <row r="956" spans="1:5" ht="15.75" customHeight="1" outlineLevel="1">
      <c r="A956" s="410"/>
      <c r="B956" s="466" t="s">
        <v>1047</v>
      </c>
      <c r="C956" s="467" t="s">
        <v>1056</v>
      </c>
      <c r="D956" s="1603" t="s">
        <v>1049</v>
      </c>
      <c r="E956" s="1604"/>
    </row>
    <row r="957" spans="1:5" ht="24" customHeight="1" outlineLevel="1">
      <c r="A957" s="410"/>
      <c r="B957" s="411" t="s">
        <v>1050</v>
      </c>
      <c r="C957" s="410" t="s">
        <v>1057</v>
      </c>
      <c r="D957" s="412"/>
      <c r="E957" s="412"/>
    </row>
    <row r="958" spans="1:5" ht="24" customHeight="1" outlineLevel="1">
      <c r="A958" s="410"/>
      <c r="B958" s="624" t="s">
        <v>535</v>
      </c>
      <c r="C958" s="625"/>
      <c r="D958" s="621">
        <v>10</v>
      </c>
      <c r="E958" s="412"/>
    </row>
    <row r="959" spans="1:5" s="437" customFormat="1" ht="17.25" customHeight="1" outlineLevel="1">
      <c r="A959" s="429"/>
      <c r="B959" s="624" t="s">
        <v>536</v>
      </c>
      <c r="C959" s="620"/>
      <c r="D959" s="621">
        <v>1</v>
      </c>
      <c r="E959" s="432"/>
    </row>
    <row r="960" spans="1:5" ht="26.25" customHeight="1" outlineLevel="1">
      <c r="A960" s="424">
        <v>503</v>
      </c>
      <c r="B960" s="425" t="s">
        <v>1058</v>
      </c>
      <c r="C960" s="436"/>
      <c r="D960" s="436"/>
      <c r="E960" s="436"/>
    </row>
    <row r="961" spans="1:5" ht="15.75" customHeight="1" outlineLevel="1">
      <c r="A961" s="410"/>
      <c r="B961" s="466" t="s">
        <v>1047</v>
      </c>
      <c r="C961" s="467" t="s">
        <v>1059</v>
      </c>
      <c r="D961" s="1603" t="s">
        <v>1049</v>
      </c>
      <c r="E961" s="1604"/>
    </row>
    <row r="962" spans="1:5" ht="14.25" customHeight="1" outlineLevel="1">
      <c r="A962" s="410"/>
      <c r="B962" s="411" t="s">
        <v>1050</v>
      </c>
      <c r="C962" s="410" t="s">
        <v>1060</v>
      </c>
      <c r="D962" s="412"/>
      <c r="E962" s="412"/>
    </row>
    <row r="963" spans="1:5" s="437" customFormat="1" ht="17.25" customHeight="1" outlineLevel="1">
      <c r="A963" s="429"/>
      <c r="B963" s="624" t="s">
        <v>535</v>
      </c>
      <c r="C963" s="625"/>
      <c r="D963" s="621">
        <v>10</v>
      </c>
      <c r="E963" s="432"/>
    </row>
    <row r="964" spans="1:5" s="437" customFormat="1" ht="17.25" customHeight="1" outlineLevel="1">
      <c r="A964" s="410"/>
      <c r="B964" s="624" t="s">
        <v>536</v>
      </c>
      <c r="C964" s="620"/>
      <c r="D964" s="621">
        <v>1</v>
      </c>
      <c r="E964" s="412"/>
    </row>
    <row r="965" spans="1:5" ht="26.25" customHeight="1" outlineLevel="1">
      <c r="A965" s="424">
        <v>504</v>
      </c>
      <c r="B965" s="425" t="s">
        <v>1061</v>
      </c>
      <c r="C965" s="436"/>
      <c r="D965" s="436"/>
      <c r="E965" s="436"/>
    </row>
    <row r="966" spans="1:5" ht="17.25" customHeight="1" outlineLevel="1">
      <c r="A966" s="410"/>
      <c r="B966" s="466" t="s">
        <v>1047</v>
      </c>
      <c r="C966" s="467" t="s">
        <v>1062</v>
      </c>
      <c r="D966" s="1603" t="s">
        <v>1049</v>
      </c>
      <c r="E966" s="1604"/>
    </row>
    <row r="967" spans="1:5" ht="21" customHeight="1" outlineLevel="1">
      <c r="A967" s="410"/>
      <c r="B967" s="411" t="s">
        <v>1050</v>
      </c>
      <c r="C967" s="410" t="s">
        <v>1063</v>
      </c>
      <c r="D967" s="412"/>
      <c r="E967" s="412"/>
    </row>
    <row r="968" spans="1:5" s="437" customFormat="1" ht="17.25" customHeight="1" outlineLevel="1">
      <c r="A968" s="429"/>
      <c r="B968" s="624" t="s">
        <v>535</v>
      </c>
      <c r="C968" s="625"/>
      <c r="D968" s="621">
        <v>10</v>
      </c>
      <c r="E968" s="432"/>
    </row>
    <row r="969" spans="1:5" s="437" customFormat="1" ht="17.25" customHeight="1" outlineLevel="1">
      <c r="A969" s="410"/>
      <c r="B969" s="624" t="s">
        <v>536</v>
      </c>
      <c r="C969" s="620"/>
      <c r="D969" s="621">
        <v>1</v>
      </c>
      <c r="E969" s="412"/>
    </row>
    <row r="970" spans="1:5" ht="26.25" customHeight="1" outlineLevel="1">
      <c r="A970" s="424">
        <v>505</v>
      </c>
      <c r="B970" s="425" t="s">
        <v>1064</v>
      </c>
      <c r="C970" s="436"/>
      <c r="D970" s="436"/>
      <c r="E970" s="436"/>
    </row>
    <row r="971" spans="1:5" ht="25.5" customHeight="1" outlineLevel="1">
      <c r="A971" s="410"/>
      <c r="B971" s="466" t="s">
        <v>1047</v>
      </c>
      <c r="C971" s="467" t="s">
        <v>1065</v>
      </c>
      <c r="D971" s="1603" t="s">
        <v>1049</v>
      </c>
      <c r="E971" s="1604"/>
    </row>
    <row r="972" spans="1:5" ht="12.75" customHeight="1" outlineLevel="1">
      <c r="A972" s="410"/>
      <c r="B972" s="411" t="s">
        <v>1050</v>
      </c>
      <c r="C972" s="410" t="s">
        <v>1066</v>
      </c>
      <c r="D972" s="412"/>
      <c r="E972" s="412"/>
    </row>
    <row r="973" spans="1:5" ht="12.75" customHeight="1" outlineLevel="1">
      <c r="A973" s="410"/>
      <c r="B973" s="624" t="s">
        <v>535</v>
      </c>
      <c r="C973" s="625"/>
      <c r="D973" s="621">
        <v>10</v>
      </c>
      <c r="E973" s="412"/>
    </row>
    <row r="974" spans="1:5" s="437" customFormat="1" ht="17.25" customHeight="1" outlineLevel="1">
      <c r="A974" s="429"/>
      <c r="B974" s="624" t="s">
        <v>536</v>
      </c>
      <c r="C974" s="620"/>
      <c r="D974" s="621">
        <v>1</v>
      </c>
      <c r="E974" s="432"/>
    </row>
    <row r="975" spans="1:5" ht="26.25" customHeight="1" outlineLevel="1">
      <c r="A975" s="424">
        <v>506</v>
      </c>
      <c r="B975" s="425" t="s">
        <v>1067</v>
      </c>
      <c r="C975" s="436"/>
      <c r="D975" s="436"/>
      <c r="E975" s="436"/>
    </row>
    <row r="976" spans="1:5" ht="15.75" customHeight="1" outlineLevel="1">
      <c r="A976" s="410"/>
      <c r="B976" s="466" t="s">
        <v>1047</v>
      </c>
      <c r="C976" s="467" t="s">
        <v>1068</v>
      </c>
      <c r="D976" s="1603" t="s">
        <v>1049</v>
      </c>
      <c r="E976" s="1604"/>
    </row>
    <row r="977" spans="1:5" ht="24.75" customHeight="1" outlineLevel="1">
      <c r="A977" s="410"/>
      <c r="B977" s="411" t="s">
        <v>1050</v>
      </c>
      <c r="C977" s="410" t="s">
        <v>1069</v>
      </c>
      <c r="D977" s="412"/>
      <c r="E977" s="412"/>
    </row>
    <row r="978" spans="1:5" ht="24.75" customHeight="1" outlineLevel="1">
      <c r="A978" s="410"/>
      <c r="B978" s="624" t="s">
        <v>535</v>
      </c>
      <c r="C978" s="625"/>
      <c r="D978" s="621">
        <v>10</v>
      </c>
      <c r="E978" s="412"/>
    </row>
    <row r="979" spans="1:5" s="437" customFormat="1" ht="17.25" customHeight="1" outlineLevel="1">
      <c r="A979" s="429"/>
      <c r="B979" s="624" t="s">
        <v>536</v>
      </c>
      <c r="C979" s="620"/>
      <c r="D979" s="621">
        <v>1</v>
      </c>
      <c r="E979" s="432"/>
    </row>
    <row r="980" spans="1:5" ht="26.25" customHeight="1" outlineLevel="1">
      <c r="A980" s="424">
        <v>507</v>
      </c>
      <c r="B980" s="425" t="s">
        <v>1070</v>
      </c>
      <c r="C980" s="436"/>
      <c r="D980" s="436"/>
      <c r="E980" s="436"/>
    </row>
    <row r="981" spans="1:5" ht="15.75" customHeight="1" outlineLevel="1">
      <c r="A981" s="410"/>
      <c r="B981" s="466" t="s">
        <v>1047</v>
      </c>
      <c r="C981" s="467" t="s">
        <v>1071</v>
      </c>
      <c r="D981" s="1603" t="s">
        <v>1049</v>
      </c>
      <c r="E981" s="1609"/>
    </row>
    <row r="982" spans="1:5" ht="21" customHeight="1" outlineLevel="1">
      <c r="A982" s="410"/>
      <c r="B982" s="411" t="s">
        <v>1050</v>
      </c>
      <c r="C982" s="410" t="s">
        <v>1072</v>
      </c>
      <c r="D982" s="412"/>
      <c r="E982" s="412"/>
    </row>
    <row r="983" spans="1:5" ht="21" customHeight="1" outlineLevel="1">
      <c r="A983" s="410"/>
      <c r="B983" s="624" t="s">
        <v>535</v>
      </c>
      <c r="C983" s="625"/>
      <c r="D983" s="621">
        <v>10</v>
      </c>
      <c r="E983" s="412"/>
    </row>
    <row r="984" spans="1:5" s="437" customFormat="1" ht="17.25" customHeight="1" outlineLevel="1">
      <c r="A984" s="429"/>
      <c r="B984" s="624" t="s">
        <v>536</v>
      </c>
      <c r="C984" s="620"/>
      <c r="D984" s="621">
        <v>1</v>
      </c>
      <c r="E984" s="432"/>
    </row>
    <row r="985" spans="1:5" ht="26.25" customHeight="1" outlineLevel="1">
      <c r="A985" s="424">
        <v>508</v>
      </c>
      <c r="B985" s="425" t="s">
        <v>1073</v>
      </c>
      <c r="C985" s="436"/>
      <c r="D985" s="436"/>
      <c r="E985" s="436"/>
    </row>
    <row r="986" spans="1:5" ht="15.75" customHeight="1" outlineLevel="1">
      <c r="A986" s="410"/>
      <c r="B986" s="466" t="s">
        <v>1047</v>
      </c>
      <c r="C986" s="467" t="s">
        <v>1074</v>
      </c>
      <c r="D986" s="1603" t="s">
        <v>1049</v>
      </c>
      <c r="E986" s="1609"/>
    </row>
    <row r="987" spans="1:5" ht="15" customHeight="1" outlineLevel="1">
      <c r="A987" s="410"/>
      <c r="B987" s="411" t="s">
        <v>1050</v>
      </c>
      <c r="C987" s="410" t="s">
        <v>1075</v>
      </c>
      <c r="D987" s="412"/>
      <c r="E987" s="412"/>
    </row>
    <row r="988" spans="1:5" ht="15" customHeight="1" outlineLevel="1">
      <c r="A988" s="410"/>
      <c r="B988" s="624" t="s">
        <v>535</v>
      </c>
      <c r="C988" s="625"/>
      <c r="D988" s="621">
        <v>10</v>
      </c>
      <c r="E988" s="412"/>
    </row>
    <row r="989" spans="1:5" s="437" customFormat="1" ht="17.25" customHeight="1" outlineLevel="1">
      <c r="A989" s="429"/>
      <c r="B989" s="624" t="s">
        <v>536</v>
      </c>
      <c r="C989" s="620"/>
      <c r="D989" s="621">
        <v>1</v>
      </c>
      <c r="E989" s="432"/>
    </row>
    <row r="990" spans="1:5" ht="26.25" customHeight="1" outlineLevel="1">
      <c r="A990" s="424">
        <v>509</v>
      </c>
      <c r="B990" s="425" t="s">
        <v>1076</v>
      </c>
      <c r="C990" s="436"/>
      <c r="D990" s="436"/>
      <c r="E990" s="436"/>
    </row>
    <row r="991" spans="1:5" ht="15.75" customHeight="1" outlineLevel="1">
      <c r="A991" s="410"/>
      <c r="B991" s="466" t="s">
        <v>1047</v>
      </c>
      <c r="C991" s="467" t="s">
        <v>1077</v>
      </c>
      <c r="D991" s="1603" t="s">
        <v>1049</v>
      </c>
      <c r="E991" s="1609"/>
    </row>
    <row r="992" spans="1:5" ht="12.75" customHeight="1" outlineLevel="1">
      <c r="A992" s="410"/>
      <c r="B992" s="411" t="s">
        <v>1050</v>
      </c>
      <c r="C992" s="410" t="s">
        <v>1078</v>
      </c>
      <c r="D992" s="412"/>
      <c r="E992" s="412">
        <v>0</v>
      </c>
    </row>
    <row r="993" spans="1:5" ht="12.75" customHeight="1" outlineLevel="1">
      <c r="A993" s="410"/>
      <c r="B993" s="624" t="s">
        <v>535</v>
      </c>
      <c r="C993" s="625"/>
      <c r="D993" s="621">
        <v>10</v>
      </c>
      <c r="E993" s="412"/>
    </row>
    <row r="994" spans="1:5" s="437" customFormat="1" ht="17.25" customHeight="1" outlineLevel="1">
      <c r="A994" s="429"/>
      <c r="B994" s="624" t="s">
        <v>536</v>
      </c>
      <c r="C994" s="620"/>
      <c r="D994" s="621">
        <v>1</v>
      </c>
      <c r="E994" s="432"/>
    </row>
    <row r="995" spans="1:5" ht="26.25" customHeight="1" outlineLevel="1">
      <c r="A995" s="424">
        <v>510</v>
      </c>
      <c r="B995" s="425" t="s">
        <v>1079</v>
      </c>
      <c r="C995" s="436"/>
      <c r="D995" s="436"/>
      <c r="E995" s="436"/>
    </row>
    <row r="996" spans="1:5" ht="15.75" customHeight="1" outlineLevel="1">
      <c r="A996" s="410"/>
      <c r="B996" s="466" t="s">
        <v>1047</v>
      </c>
      <c r="C996" s="467" t="s">
        <v>1080</v>
      </c>
      <c r="D996" s="1603" t="s">
        <v>1049</v>
      </c>
      <c r="E996" s="1609"/>
    </row>
    <row r="997" spans="1:5" ht="24" customHeight="1" outlineLevel="1">
      <c r="A997" s="410"/>
      <c r="B997" s="411" t="s">
        <v>1050</v>
      </c>
      <c r="C997" s="410" t="s">
        <v>1081</v>
      </c>
      <c r="D997" s="412"/>
      <c r="E997" s="412"/>
    </row>
    <row r="998" spans="1:5" ht="24" customHeight="1" outlineLevel="1">
      <c r="A998" s="410"/>
      <c r="B998" s="624" t="s">
        <v>535</v>
      </c>
      <c r="C998" s="625"/>
      <c r="D998" s="621">
        <v>10</v>
      </c>
      <c r="E998" s="412"/>
    </row>
    <row r="999" spans="1:5" s="437" customFormat="1" ht="17.25" customHeight="1" outlineLevel="1">
      <c r="A999" s="429"/>
      <c r="B999" s="624" t="s">
        <v>536</v>
      </c>
      <c r="C999" s="620"/>
      <c r="D999" s="621">
        <v>1</v>
      </c>
      <c r="E999" s="432"/>
    </row>
    <row r="1000" spans="1:5" ht="26.25" customHeight="1" outlineLevel="1">
      <c r="A1000" s="424">
        <v>511</v>
      </c>
      <c r="B1000" s="425" t="s">
        <v>1082</v>
      </c>
      <c r="C1000" s="436"/>
      <c r="D1000" s="436"/>
      <c r="E1000" s="436"/>
    </row>
    <row r="1001" spans="1:5" ht="15.75" customHeight="1" outlineLevel="1">
      <c r="A1001" s="410"/>
      <c r="B1001" s="466" t="s">
        <v>1047</v>
      </c>
      <c r="C1001" s="467" t="s">
        <v>1083</v>
      </c>
      <c r="D1001" s="1603" t="s">
        <v>1049</v>
      </c>
      <c r="E1001" s="1609"/>
    </row>
    <row r="1002" spans="1:5" ht="15.75" customHeight="1" outlineLevel="1">
      <c r="A1002" s="410"/>
      <c r="B1002" s="411" t="s">
        <v>1050</v>
      </c>
      <c r="C1002" s="410" t="s">
        <v>1084</v>
      </c>
      <c r="D1002" s="412"/>
      <c r="E1002" s="412"/>
    </row>
    <row r="1003" spans="1:5" ht="15.75" customHeight="1" outlineLevel="1">
      <c r="A1003" s="410"/>
      <c r="B1003" s="624" t="s">
        <v>535</v>
      </c>
      <c r="C1003" s="625"/>
      <c r="D1003" s="621">
        <v>10</v>
      </c>
      <c r="E1003" s="412"/>
    </row>
    <row r="1004" spans="1:5" s="437" customFormat="1" ht="15.75" customHeight="1" outlineLevel="1">
      <c r="A1004" s="429"/>
      <c r="B1004" s="624" t="s">
        <v>536</v>
      </c>
      <c r="C1004" s="620"/>
      <c r="D1004" s="621">
        <v>1</v>
      </c>
      <c r="E1004" s="432"/>
    </row>
    <row r="1005" spans="1:5" ht="26.25" customHeight="1" outlineLevel="1">
      <c r="A1005" s="424">
        <v>512</v>
      </c>
      <c r="B1005" s="425" t="s">
        <v>1085</v>
      </c>
      <c r="C1005" s="436"/>
      <c r="D1005" s="436"/>
      <c r="E1005" s="436"/>
    </row>
    <row r="1006" spans="1:5" ht="15.75" customHeight="1" outlineLevel="1">
      <c r="A1006" s="410"/>
      <c r="B1006" s="466" t="s">
        <v>1047</v>
      </c>
      <c r="C1006" s="467" t="s">
        <v>1086</v>
      </c>
      <c r="D1006" s="1603" t="s">
        <v>1049</v>
      </c>
      <c r="E1006" s="1609"/>
    </row>
    <row r="1007" spans="1:5" ht="12.75" customHeight="1" outlineLevel="1">
      <c r="A1007" s="410"/>
      <c r="B1007" s="411" t="s">
        <v>1050</v>
      </c>
      <c r="C1007" s="410" t="s">
        <v>1087</v>
      </c>
      <c r="D1007" s="412"/>
      <c r="E1007" s="412"/>
    </row>
    <row r="1008" spans="1:5" ht="12.75" customHeight="1" outlineLevel="1">
      <c r="A1008" s="410"/>
      <c r="B1008" s="624" t="s">
        <v>535</v>
      </c>
      <c r="C1008" s="625"/>
      <c r="D1008" s="621">
        <v>10</v>
      </c>
      <c r="E1008" s="412"/>
    </row>
    <row r="1009" spans="1:5" s="437" customFormat="1" ht="17.25" customHeight="1" outlineLevel="1">
      <c r="A1009" s="429"/>
      <c r="B1009" s="624" t="s">
        <v>536</v>
      </c>
      <c r="C1009" s="620"/>
      <c r="D1009" s="621">
        <v>1</v>
      </c>
      <c r="E1009" s="432"/>
    </row>
    <row r="1010" spans="1:5" ht="26.25" customHeight="1" outlineLevel="1">
      <c r="A1010" s="424">
        <v>513</v>
      </c>
      <c r="B1010" s="425" t="s">
        <v>1088</v>
      </c>
      <c r="C1010" s="436"/>
      <c r="D1010" s="436"/>
      <c r="E1010" s="436"/>
    </row>
    <row r="1011" spans="1:5" ht="21" customHeight="1" outlineLevel="1">
      <c r="A1011" s="410"/>
      <c r="B1011" s="466" t="s">
        <v>1047</v>
      </c>
      <c r="C1011" s="467" t="s">
        <v>1089</v>
      </c>
      <c r="D1011" s="1603" t="s">
        <v>1049</v>
      </c>
      <c r="E1011" s="1609"/>
    </row>
    <row r="1012" spans="1:5" ht="17.25" customHeight="1" outlineLevel="1">
      <c r="A1012" s="410"/>
      <c r="B1012" s="411" t="s">
        <v>1050</v>
      </c>
      <c r="C1012" s="410" t="s">
        <v>1090</v>
      </c>
      <c r="D1012" s="412"/>
      <c r="E1012" s="412">
        <v>0</v>
      </c>
    </row>
    <row r="1013" spans="1:5" ht="17.25" customHeight="1" outlineLevel="1">
      <c r="A1013" s="410"/>
      <c r="B1013" s="624" t="s">
        <v>535</v>
      </c>
      <c r="C1013" s="625"/>
      <c r="D1013" s="621">
        <v>10</v>
      </c>
      <c r="E1013" s="412"/>
    </row>
    <row r="1014" spans="1:5" s="437" customFormat="1" ht="17.25" customHeight="1" outlineLevel="1">
      <c r="A1014" s="429"/>
      <c r="B1014" s="624" t="s">
        <v>536</v>
      </c>
      <c r="C1014" s="620"/>
      <c r="D1014" s="621">
        <v>1</v>
      </c>
      <c r="E1014" s="432"/>
    </row>
    <row r="1015" spans="1:5" ht="26.25" customHeight="1" outlineLevel="1">
      <c r="A1015" s="424">
        <v>514</v>
      </c>
      <c r="B1015" s="425" t="s">
        <v>1091</v>
      </c>
      <c r="C1015" s="436"/>
      <c r="D1015" s="436"/>
      <c r="E1015" s="436"/>
    </row>
    <row r="1016" spans="1:5" ht="21.75" customHeight="1" outlineLevel="1">
      <c r="A1016" s="410"/>
      <c r="B1016" s="466" t="s">
        <v>1047</v>
      </c>
      <c r="C1016" s="467" t="s">
        <v>1092</v>
      </c>
      <c r="D1016" s="1603" t="s">
        <v>1049</v>
      </c>
      <c r="E1016" s="1609"/>
    </row>
    <row r="1017" spans="1:5" ht="14.25" customHeight="1" outlineLevel="1">
      <c r="A1017" s="410"/>
      <c r="B1017" s="411" t="s">
        <v>1050</v>
      </c>
      <c r="C1017" s="410" t="s">
        <v>1093</v>
      </c>
      <c r="D1017" s="412"/>
      <c r="E1017" s="412"/>
    </row>
    <row r="1018" spans="1:5" ht="14.25" customHeight="1" outlineLevel="1">
      <c r="A1018" s="410"/>
      <c r="B1018" s="624" t="s">
        <v>535</v>
      </c>
      <c r="C1018" s="625"/>
      <c r="D1018" s="621">
        <v>10</v>
      </c>
      <c r="E1018" s="412"/>
    </row>
    <row r="1019" spans="1:5" s="437" customFormat="1" ht="17.25" customHeight="1" outlineLevel="1">
      <c r="A1019" s="429"/>
      <c r="B1019" s="624" t="s">
        <v>536</v>
      </c>
      <c r="C1019" s="620"/>
      <c r="D1019" s="621">
        <v>1</v>
      </c>
      <c r="E1019" s="432"/>
    </row>
    <row r="1020" spans="1:5" ht="26.25" customHeight="1" outlineLevel="1">
      <c r="A1020" s="424">
        <v>515</v>
      </c>
      <c r="B1020" s="425" t="s">
        <v>1094</v>
      </c>
      <c r="C1020" s="436"/>
      <c r="D1020" s="436"/>
      <c r="E1020" s="436"/>
    </row>
    <row r="1021" spans="1:5" ht="15.75" customHeight="1" outlineLevel="1">
      <c r="A1021" s="410"/>
      <c r="B1021" s="466" t="s">
        <v>1047</v>
      </c>
      <c r="C1021" s="467" t="s">
        <v>1095</v>
      </c>
      <c r="D1021" s="1603" t="s">
        <v>1049</v>
      </c>
      <c r="E1021" s="1609"/>
    </row>
    <row r="1022" spans="1:5" ht="20.25" customHeight="1" outlineLevel="1">
      <c r="A1022" s="410"/>
      <c r="B1022" s="411" t="s">
        <v>1050</v>
      </c>
      <c r="C1022" s="410" t="s">
        <v>1096</v>
      </c>
      <c r="D1022" s="412"/>
      <c r="E1022" s="412"/>
    </row>
    <row r="1023" spans="1:5" ht="20.25" customHeight="1" outlineLevel="1">
      <c r="A1023" s="410"/>
      <c r="B1023" s="624" t="s">
        <v>535</v>
      </c>
      <c r="C1023" s="625"/>
      <c r="D1023" s="621">
        <v>10</v>
      </c>
      <c r="E1023" s="412"/>
    </row>
    <row r="1024" spans="1:5" s="437" customFormat="1" ht="17.25" customHeight="1" outlineLevel="1">
      <c r="A1024" s="429"/>
      <c r="B1024" s="624" t="s">
        <v>536</v>
      </c>
      <c r="C1024" s="620"/>
      <c r="D1024" s="621">
        <v>1</v>
      </c>
      <c r="E1024" s="432"/>
    </row>
    <row r="1025" spans="1:5" ht="26.25" customHeight="1" outlineLevel="1">
      <c r="A1025" s="424">
        <v>540</v>
      </c>
      <c r="B1025" s="425" t="s">
        <v>1097</v>
      </c>
      <c r="C1025" s="436"/>
      <c r="D1025" s="436"/>
      <c r="E1025" s="436"/>
    </row>
    <row r="1026" spans="1:5" ht="15.75" customHeight="1" outlineLevel="1">
      <c r="A1026" s="410"/>
      <c r="B1026" s="466" t="s">
        <v>1047</v>
      </c>
      <c r="C1026" s="467" t="s">
        <v>1098</v>
      </c>
      <c r="D1026" s="1603" t="s">
        <v>1049</v>
      </c>
      <c r="E1026" s="1609"/>
    </row>
    <row r="1027" spans="1:5" ht="21" customHeight="1" outlineLevel="1">
      <c r="A1027" s="410"/>
      <c r="B1027" s="411" t="s">
        <v>1050</v>
      </c>
      <c r="C1027" s="410" t="s">
        <v>1099</v>
      </c>
      <c r="D1027" s="412"/>
      <c r="E1027" s="412"/>
    </row>
    <row r="1028" spans="1:5" ht="21" customHeight="1" outlineLevel="1">
      <c r="A1028" s="410"/>
      <c r="B1028" s="624" t="s">
        <v>535</v>
      </c>
      <c r="C1028" s="625"/>
      <c r="D1028" s="621">
        <v>10</v>
      </c>
      <c r="E1028" s="412"/>
    </row>
    <row r="1029" spans="1:5" s="437" customFormat="1" ht="17.25" customHeight="1" outlineLevel="1">
      <c r="A1029" s="429"/>
      <c r="B1029" s="624" t="s">
        <v>536</v>
      </c>
      <c r="C1029" s="620"/>
      <c r="D1029" s="621">
        <v>1</v>
      </c>
      <c r="E1029" s="432"/>
    </row>
    <row r="1030" spans="1:5" ht="26.25" customHeight="1" outlineLevel="1">
      <c r="A1030" s="424">
        <v>520</v>
      </c>
      <c r="B1030" s="425" t="s">
        <v>1100</v>
      </c>
      <c r="C1030" s="436"/>
      <c r="D1030" s="436"/>
      <c r="E1030" s="436"/>
    </row>
    <row r="1031" spans="1:5" ht="15.75" customHeight="1" outlineLevel="1">
      <c r="A1031" s="410"/>
      <c r="B1031" s="466" t="s">
        <v>1101</v>
      </c>
      <c r="C1031" s="467" t="s">
        <v>1102</v>
      </c>
      <c r="D1031" s="1603" t="s">
        <v>1049</v>
      </c>
      <c r="E1031" s="1609"/>
    </row>
    <row r="1032" spans="1:5" ht="18" customHeight="1" outlineLevel="1">
      <c r="A1032" s="410"/>
      <c r="B1032" s="411" t="s">
        <v>1050</v>
      </c>
      <c r="C1032" s="410" t="s">
        <v>1103</v>
      </c>
      <c r="D1032" s="412"/>
      <c r="E1032" s="412"/>
    </row>
    <row r="1033" spans="1:5" ht="18" customHeight="1" outlineLevel="1">
      <c r="A1033" s="410"/>
      <c r="B1033" s="624" t="s">
        <v>535</v>
      </c>
      <c r="C1033" s="625"/>
      <c r="D1033" s="621">
        <v>10</v>
      </c>
      <c r="E1033" s="412"/>
    </row>
    <row r="1034" spans="1:5" s="437" customFormat="1" ht="17.25" customHeight="1" outlineLevel="1">
      <c r="A1034" s="429"/>
      <c r="B1034" s="624" t="s">
        <v>536</v>
      </c>
      <c r="C1034" s="620"/>
      <c r="D1034" s="621">
        <v>1</v>
      </c>
      <c r="E1034" s="432"/>
    </row>
    <row r="1035" spans="1:5" ht="26.25" customHeight="1" outlineLevel="1">
      <c r="A1035" s="424">
        <v>521</v>
      </c>
      <c r="B1035" s="425" t="s">
        <v>1104</v>
      </c>
      <c r="C1035" s="436"/>
      <c r="D1035" s="436"/>
      <c r="E1035" s="436"/>
    </row>
    <row r="1036" spans="1:5" ht="15.75" customHeight="1" outlineLevel="1">
      <c r="A1036" s="410"/>
      <c r="B1036" s="466" t="s">
        <v>1101</v>
      </c>
      <c r="C1036" s="467" t="s">
        <v>1105</v>
      </c>
      <c r="D1036" s="1603" t="s">
        <v>1049</v>
      </c>
      <c r="E1036" s="1609"/>
    </row>
    <row r="1037" spans="1:5" ht="10.5" customHeight="1" outlineLevel="1">
      <c r="A1037" s="410"/>
      <c r="B1037" s="411" t="s">
        <v>1050</v>
      </c>
      <c r="C1037" s="410" t="s">
        <v>1106</v>
      </c>
      <c r="D1037" s="412"/>
      <c r="E1037" s="412">
        <v>0</v>
      </c>
    </row>
    <row r="1038" spans="1:5" ht="15.75" customHeight="1" outlineLevel="1">
      <c r="A1038" s="410"/>
      <c r="B1038" s="624" t="s">
        <v>535</v>
      </c>
      <c r="C1038" s="625"/>
      <c r="D1038" s="621">
        <v>10</v>
      </c>
      <c r="E1038" s="412"/>
    </row>
    <row r="1039" spans="1:5" s="437" customFormat="1" ht="17.25" customHeight="1" outlineLevel="1">
      <c r="A1039" s="429"/>
      <c r="B1039" s="624" t="s">
        <v>536</v>
      </c>
      <c r="C1039" s="620"/>
      <c r="D1039" s="621">
        <v>1</v>
      </c>
      <c r="E1039" s="432"/>
    </row>
    <row r="1040" spans="1:5" ht="26.25" customHeight="1" outlineLevel="1">
      <c r="A1040" s="424">
        <v>522</v>
      </c>
      <c r="B1040" s="425" t="s">
        <v>1107</v>
      </c>
      <c r="C1040" s="436"/>
      <c r="D1040" s="436"/>
      <c r="E1040" s="436"/>
    </row>
    <row r="1041" spans="1:5" ht="22.5" customHeight="1" outlineLevel="1">
      <c r="A1041" s="410"/>
      <c r="B1041" s="466" t="s">
        <v>1101</v>
      </c>
      <c r="C1041" s="467" t="s">
        <v>1108</v>
      </c>
      <c r="D1041" s="1603" t="s">
        <v>1049</v>
      </c>
      <c r="E1041" s="1609"/>
    </row>
    <row r="1042" spans="1:5" ht="14.25" customHeight="1" outlineLevel="1">
      <c r="A1042" s="410"/>
      <c r="B1042" s="411" t="s">
        <v>1050</v>
      </c>
      <c r="C1042" s="410" t="s">
        <v>1109</v>
      </c>
      <c r="D1042" s="412"/>
      <c r="E1042" s="412"/>
    </row>
    <row r="1043" spans="1:5" ht="14.25" customHeight="1" outlineLevel="1">
      <c r="A1043" s="410"/>
      <c r="B1043" s="624" t="s">
        <v>535</v>
      </c>
      <c r="C1043" s="625"/>
      <c r="D1043" s="621">
        <v>10</v>
      </c>
      <c r="E1043" s="412"/>
    </row>
    <row r="1044" spans="1:5" s="437" customFormat="1" ht="17.25" customHeight="1" outlineLevel="1">
      <c r="A1044" s="429"/>
      <c r="B1044" s="624" t="s">
        <v>536</v>
      </c>
      <c r="C1044" s="620"/>
      <c r="D1044" s="621">
        <v>1</v>
      </c>
      <c r="E1044" s="432"/>
    </row>
    <row r="1045" spans="1:5" ht="26.25" customHeight="1" outlineLevel="1">
      <c r="A1045" s="424">
        <v>523</v>
      </c>
      <c r="B1045" s="425" t="s">
        <v>1110</v>
      </c>
      <c r="C1045" s="436"/>
      <c r="D1045" s="436"/>
      <c r="E1045" s="436"/>
    </row>
    <row r="1046" spans="1:5" ht="15.75" customHeight="1" outlineLevel="1">
      <c r="A1046" s="410"/>
      <c r="B1046" s="466" t="s">
        <v>1101</v>
      </c>
      <c r="C1046" s="467" t="s">
        <v>1111</v>
      </c>
      <c r="D1046" s="1603" t="s">
        <v>1049</v>
      </c>
      <c r="E1046" s="1609"/>
    </row>
    <row r="1047" spans="1:5" ht="12.75" customHeight="1" outlineLevel="1">
      <c r="A1047" s="410"/>
      <c r="B1047" s="411" t="s">
        <v>1050</v>
      </c>
      <c r="C1047" s="410" t="s">
        <v>1112</v>
      </c>
      <c r="D1047" s="412"/>
      <c r="E1047" s="412">
        <v>0</v>
      </c>
    </row>
    <row r="1048" spans="1:5" ht="12.75" customHeight="1" outlineLevel="1">
      <c r="A1048" s="410"/>
      <c r="B1048" s="624" t="s">
        <v>535</v>
      </c>
      <c r="C1048" s="625"/>
      <c r="D1048" s="621">
        <v>10</v>
      </c>
      <c r="E1048" s="412"/>
    </row>
    <row r="1049" spans="1:5" s="437" customFormat="1" ht="17.25" customHeight="1" outlineLevel="1">
      <c r="A1049" s="429"/>
      <c r="B1049" s="624" t="s">
        <v>536</v>
      </c>
      <c r="C1049" s="620"/>
      <c r="D1049" s="621">
        <v>1</v>
      </c>
      <c r="E1049" s="432"/>
    </row>
    <row r="1050" spans="1:5" ht="26.25" customHeight="1" outlineLevel="1">
      <c r="A1050" s="424">
        <v>524</v>
      </c>
      <c r="B1050" s="425" t="s">
        <v>1113</v>
      </c>
      <c r="C1050" s="436"/>
      <c r="D1050" s="436"/>
      <c r="E1050" s="436"/>
    </row>
    <row r="1051" spans="1:5" ht="15.75" customHeight="1" outlineLevel="1">
      <c r="A1051" s="410"/>
      <c r="B1051" s="466" t="s">
        <v>1101</v>
      </c>
      <c r="C1051" s="467" t="s">
        <v>1114</v>
      </c>
      <c r="D1051" s="1603" t="s">
        <v>1049</v>
      </c>
      <c r="E1051" s="1609"/>
    </row>
    <row r="1052" spans="1:5" ht="11.25" customHeight="1" outlineLevel="1">
      <c r="A1052" s="410"/>
      <c r="B1052" s="411" t="s">
        <v>1050</v>
      </c>
      <c r="C1052" s="410" t="s">
        <v>1115</v>
      </c>
      <c r="D1052" s="412"/>
      <c r="E1052" s="412"/>
    </row>
    <row r="1053" spans="1:5" ht="16.5" customHeight="1" outlineLevel="1">
      <c r="A1053" s="410"/>
      <c r="B1053" s="624" t="s">
        <v>535</v>
      </c>
      <c r="C1053" s="625"/>
      <c r="D1053" s="621">
        <v>10</v>
      </c>
      <c r="E1053" s="412"/>
    </row>
    <row r="1054" spans="1:5" s="437" customFormat="1" ht="17.25" customHeight="1" outlineLevel="1">
      <c r="A1054" s="429"/>
      <c r="B1054" s="624" t="s">
        <v>536</v>
      </c>
      <c r="C1054" s="620"/>
      <c r="D1054" s="621">
        <v>1</v>
      </c>
      <c r="E1054" s="432"/>
    </row>
    <row r="1055" spans="1:5" ht="26.25" customHeight="1" outlineLevel="1">
      <c r="A1055" s="424">
        <v>525</v>
      </c>
      <c r="B1055" s="425" t="s">
        <v>1116</v>
      </c>
      <c r="C1055" s="436"/>
      <c r="D1055" s="436"/>
      <c r="E1055" s="436"/>
    </row>
    <row r="1056" spans="1:5" ht="15.75" customHeight="1" outlineLevel="1">
      <c r="A1056" s="410"/>
      <c r="B1056" s="466" t="s">
        <v>1101</v>
      </c>
      <c r="C1056" s="467" t="s">
        <v>1117</v>
      </c>
      <c r="D1056" s="1603" t="s">
        <v>1049</v>
      </c>
      <c r="E1056" s="1609"/>
    </row>
    <row r="1057" spans="1:5" ht="10.5" customHeight="1" outlineLevel="1">
      <c r="A1057" s="410"/>
      <c r="B1057" s="411" t="s">
        <v>1050</v>
      </c>
      <c r="C1057" s="410" t="s">
        <v>1118</v>
      </c>
      <c r="D1057" s="412"/>
      <c r="E1057" s="412"/>
    </row>
    <row r="1058" spans="1:5" ht="18.75" customHeight="1" outlineLevel="1">
      <c r="A1058" s="410"/>
      <c r="B1058" s="624" t="s">
        <v>535</v>
      </c>
      <c r="C1058" s="625"/>
      <c r="D1058" s="621">
        <v>10</v>
      </c>
      <c r="E1058" s="412"/>
    </row>
    <row r="1059" spans="1:5" s="437" customFormat="1" ht="17.25" customHeight="1" outlineLevel="1">
      <c r="A1059" s="429"/>
      <c r="B1059" s="624" t="s">
        <v>536</v>
      </c>
      <c r="C1059" s="620"/>
      <c r="D1059" s="621">
        <v>1</v>
      </c>
      <c r="E1059" s="432"/>
    </row>
    <row r="1060" spans="1:5" ht="26.25" customHeight="1" outlineLevel="1">
      <c r="A1060" s="424">
        <v>526</v>
      </c>
      <c r="B1060" s="425" t="s">
        <v>1119</v>
      </c>
      <c r="C1060" s="436"/>
      <c r="D1060" s="436"/>
      <c r="E1060" s="436"/>
    </row>
    <row r="1061" spans="1:5" ht="15.75" customHeight="1" outlineLevel="1">
      <c r="A1061" s="410"/>
      <c r="B1061" s="466" t="s">
        <v>1101</v>
      </c>
      <c r="C1061" s="467" t="s">
        <v>1120</v>
      </c>
      <c r="D1061" s="1603" t="s">
        <v>1049</v>
      </c>
      <c r="E1061" s="1609"/>
    </row>
    <row r="1062" spans="1:5" ht="12.75" customHeight="1" outlineLevel="1">
      <c r="A1062" s="410"/>
      <c r="B1062" s="411" t="s">
        <v>1050</v>
      </c>
      <c r="C1062" s="410" t="s">
        <v>1121</v>
      </c>
      <c r="D1062" s="412"/>
      <c r="E1062" s="412"/>
    </row>
    <row r="1063" spans="1:5" ht="12.75" customHeight="1" outlineLevel="1">
      <c r="A1063" s="410"/>
      <c r="B1063" s="624" t="s">
        <v>535</v>
      </c>
      <c r="C1063" s="625"/>
      <c r="D1063" s="621">
        <v>10</v>
      </c>
      <c r="E1063" s="412"/>
    </row>
    <row r="1064" spans="1:5" s="437" customFormat="1" ht="12.75" customHeight="1" outlineLevel="1">
      <c r="A1064" s="429"/>
      <c r="B1064" s="624" t="s">
        <v>536</v>
      </c>
      <c r="C1064" s="620"/>
      <c r="D1064" s="621">
        <v>1</v>
      </c>
      <c r="E1064" s="432"/>
    </row>
    <row r="1065" spans="1:5" ht="26.25" customHeight="1" outlineLevel="1">
      <c r="A1065" s="424">
        <v>527</v>
      </c>
      <c r="B1065" s="425" t="s">
        <v>1122</v>
      </c>
      <c r="C1065" s="436"/>
      <c r="D1065" s="436"/>
      <c r="E1065" s="436"/>
    </row>
    <row r="1066" spans="1:5" ht="15.75" customHeight="1" outlineLevel="1">
      <c r="A1066" s="410"/>
      <c r="B1066" s="466" t="s">
        <v>1101</v>
      </c>
      <c r="C1066" s="467" t="s">
        <v>1123</v>
      </c>
      <c r="D1066" s="1603" t="s">
        <v>1049</v>
      </c>
      <c r="E1066" s="1609"/>
    </row>
    <row r="1067" spans="1:5" ht="15" customHeight="1" outlineLevel="1">
      <c r="A1067" s="410"/>
      <c r="B1067" s="411" t="s">
        <v>1050</v>
      </c>
      <c r="C1067" s="410" t="s">
        <v>1124</v>
      </c>
      <c r="D1067" s="412"/>
      <c r="E1067" s="412">
        <v>0</v>
      </c>
    </row>
    <row r="1068" spans="1:5" ht="15" customHeight="1" outlineLevel="1">
      <c r="A1068" s="410"/>
      <c r="B1068" s="624" t="s">
        <v>535</v>
      </c>
      <c r="C1068" s="625"/>
      <c r="D1068" s="621">
        <v>10</v>
      </c>
      <c r="E1068" s="412"/>
    </row>
    <row r="1069" spans="1:5" s="437" customFormat="1" ht="17.25" customHeight="1" outlineLevel="1">
      <c r="A1069" s="429"/>
      <c r="B1069" s="624" t="s">
        <v>536</v>
      </c>
      <c r="C1069" s="620"/>
      <c r="D1069" s="621">
        <v>1</v>
      </c>
      <c r="E1069" s="432"/>
    </row>
    <row r="1070" spans="1:5" ht="26.25" customHeight="1" outlineLevel="1">
      <c r="A1070" s="424">
        <v>528</v>
      </c>
      <c r="B1070" s="425" t="s">
        <v>1125</v>
      </c>
      <c r="C1070" s="436"/>
      <c r="D1070" s="436"/>
      <c r="E1070" s="436"/>
    </row>
    <row r="1071" spans="1:5" ht="15.75" customHeight="1" outlineLevel="1">
      <c r="A1071" s="410"/>
      <c r="B1071" s="466" t="s">
        <v>1101</v>
      </c>
      <c r="C1071" s="467" t="s">
        <v>1126</v>
      </c>
      <c r="D1071" s="1603" t="s">
        <v>1049</v>
      </c>
      <c r="E1071" s="1609"/>
    </row>
    <row r="1072" spans="1:5" ht="13.5" customHeight="1" outlineLevel="1">
      <c r="A1072" s="410"/>
      <c r="B1072" s="411" t="s">
        <v>1050</v>
      </c>
      <c r="C1072" s="410" t="s">
        <v>1127</v>
      </c>
      <c r="D1072" s="412"/>
      <c r="E1072" s="412">
        <v>0</v>
      </c>
    </row>
    <row r="1073" spans="1:5" ht="13.5" customHeight="1" outlineLevel="1">
      <c r="A1073" s="410"/>
      <c r="B1073" s="624" t="s">
        <v>535</v>
      </c>
      <c r="C1073" s="625"/>
      <c r="D1073" s="621">
        <v>10</v>
      </c>
      <c r="E1073" s="412"/>
    </row>
    <row r="1074" spans="1:5" s="437" customFormat="1" ht="13.5" customHeight="1" outlineLevel="1">
      <c r="A1074" s="429"/>
      <c r="B1074" s="624" t="s">
        <v>536</v>
      </c>
      <c r="C1074" s="620"/>
      <c r="D1074" s="621">
        <v>1</v>
      </c>
      <c r="E1074" s="432"/>
    </row>
    <row r="1075" spans="1:5" ht="13.5" customHeight="1" outlineLevel="1">
      <c r="A1075" s="424">
        <v>529</v>
      </c>
      <c r="B1075" s="425" t="s">
        <v>1128</v>
      </c>
      <c r="C1075" s="436"/>
      <c r="D1075" s="436"/>
      <c r="E1075" s="436"/>
    </row>
    <row r="1076" spans="1:5" ht="15.75" customHeight="1" outlineLevel="1">
      <c r="A1076" s="410"/>
      <c r="B1076" s="466" t="s">
        <v>1101</v>
      </c>
      <c r="C1076" s="467" t="s">
        <v>1129</v>
      </c>
      <c r="D1076" s="1603" t="s">
        <v>1049</v>
      </c>
      <c r="E1076" s="1609"/>
    </row>
    <row r="1077" spans="1:5" ht="11.25" customHeight="1" outlineLevel="1">
      <c r="A1077" s="410"/>
      <c r="B1077" s="411" t="s">
        <v>1050</v>
      </c>
      <c r="C1077" s="410" t="s">
        <v>1130</v>
      </c>
      <c r="D1077" s="412"/>
      <c r="E1077" s="412"/>
    </row>
    <row r="1078" spans="1:5" ht="11.25" customHeight="1" outlineLevel="1">
      <c r="A1078" s="410"/>
      <c r="B1078" s="624" t="s">
        <v>535</v>
      </c>
      <c r="C1078" s="625"/>
      <c r="D1078" s="621">
        <v>10</v>
      </c>
      <c r="E1078" s="412"/>
    </row>
    <row r="1079" spans="1:5" s="437" customFormat="1" ht="17.25" customHeight="1" outlineLevel="1">
      <c r="A1079" s="429"/>
      <c r="B1079" s="624" t="s">
        <v>536</v>
      </c>
      <c r="C1079" s="620"/>
      <c r="D1079" s="621">
        <v>1</v>
      </c>
      <c r="E1079" s="432"/>
    </row>
    <row r="1080" spans="1:5" ht="26.25" customHeight="1" outlineLevel="1">
      <c r="A1080" s="424">
        <v>530</v>
      </c>
      <c r="B1080" s="425" t="s">
        <v>1131</v>
      </c>
      <c r="C1080" s="436"/>
      <c r="D1080" s="436"/>
      <c r="E1080" s="436"/>
    </row>
    <row r="1081" spans="1:5" ht="15.75" customHeight="1" outlineLevel="1">
      <c r="A1081" s="410"/>
      <c r="B1081" s="466" t="s">
        <v>1101</v>
      </c>
      <c r="C1081" s="467" t="s">
        <v>1132</v>
      </c>
      <c r="D1081" s="1603" t="s">
        <v>1049</v>
      </c>
      <c r="E1081" s="1609"/>
    </row>
    <row r="1082" spans="1:5" ht="14.25" customHeight="1" outlineLevel="1">
      <c r="A1082" s="410"/>
      <c r="B1082" s="411" t="s">
        <v>1050</v>
      </c>
      <c r="C1082" s="410" t="s">
        <v>1133</v>
      </c>
      <c r="D1082" s="412"/>
      <c r="E1082" s="412"/>
    </row>
    <row r="1083" spans="1:5" ht="14.25" customHeight="1" outlineLevel="1">
      <c r="A1083" s="410"/>
      <c r="B1083" s="624" t="s">
        <v>535</v>
      </c>
      <c r="C1083" s="625"/>
      <c r="D1083" s="621">
        <v>10</v>
      </c>
      <c r="E1083" s="412"/>
    </row>
    <row r="1084" spans="1:5" s="437" customFormat="1" ht="14.25" customHeight="1" outlineLevel="1">
      <c r="A1084" s="429"/>
      <c r="B1084" s="624" t="s">
        <v>536</v>
      </c>
      <c r="C1084" s="620"/>
      <c r="D1084" s="621">
        <v>1</v>
      </c>
      <c r="E1084" s="432"/>
    </row>
    <row r="1085" spans="1:5" ht="26.25" customHeight="1" outlineLevel="1">
      <c r="A1085" s="424">
        <v>531</v>
      </c>
      <c r="B1085" s="425" t="s">
        <v>1134</v>
      </c>
      <c r="C1085" s="436"/>
      <c r="D1085" s="436"/>
      <c r="E1085" s="436"/>
    </row>
    <row r="1086" spans="1:5" ht="15.75" customHeight="1" outlineLevel="1">
      <c r="A1086" s="410"/>
      <c r="B1086" s="466" t="s">
        <v>1101</v>
      </c>
      <c r="C1086" s="467" t="s">
        <v>1135</v>
      </c>
      <c r="D1086" s="1603" t="s">
        <v>1049</v>
      </c>
      <c r="E1086" s="1609"/>
    </row>
    <row r="1087" spans="1:5" ht="11.25" customHeight="1" outlineLevel="1">
      <c r="A1087" s="410"/>
      <c r="B1087" s="411" t="s">
        <v>1050</v>
      </c>
      <c r="C1087" s="410" t="s">
        <v>1136</v>
      </c>
      <c r="D1087" s="412"/>
      <c r="E1087" s="412"/>
    </row>
    <row r="1088" spans="1:5" ht="18.75" customHeight="1" outlineLevel="1">
      <c r="A1088" s="410"/>
      <c r="B1088" s="624" t="s">
        <v>535</v>
      </c>
      <c r="C1088" s="625"/>
      <c r="D1088" s="621">
        <v>10</v>
      </c>
      <c r="E1088" s="412"/>
    </row>
    <row r="1089" spans="1:5" s="437" customFormat="1" ht="17.25" customHeight="1" outlineLevel="1">
      <c r="A1089" s="429"/>
      <c r="B1089" s="624" t="s">
        <v>536</v>
      </c>
      <c r="C1089" s="620"/>
      <c r="D1089" s="621">
        <v>1</v>
      </c>
      <c r="E1089" s="432"/>
    </row>
    <row r="1090" spans="1:5" ht="26.25" customHeight="1" outlineLevel="1">
      <c r="A1090" s="424">
        <v>532</v>
      </c>
      <c r="B1090" s="425" t="s">
        <v>1137</v>
      </c>
      <c r="C1090" s="436"/>
      <c r="D1090" s="436"/>
      <c r="E1090" s="436"/>
    </row>
    <row r="1091" spans="1:5" ht="17.25" customHeight="1" outlineLevel="1">
      <c r="A1091" s="410"/>
      <c r="B1091" s="466" t="s">
        <v>1101</v>
      </c>
      <c r="C1091" s="467" t="s">
        <v>1138</v>
      </c>
      <c r="D1091" s="1603" t="s">
        <v>1049</v>
      </c>
      <c r="E1091" s="1609"/>
    </row>
    <row r="1092" spans="1:5" ht="12" customHeight="1" outlineLevel="1">
      <c r="A1092" s="410"/>
      <c r="B1092" s="411" t="s">
        <v>1050</v>
      </c>
      <c r="C1092" s="410" t="s">
        <v>1139</v>
      </c>
      <c r="D1092" s="412"/>
      <c r="E1092" s="412"/>
    </row>
    <row r="1093" spans="1:5" ht="12.75" customHeight="1" outlineLevel="1">
      <c r="A1093" s="410"/>
      <c r="B1093" s="624" t="s">
        <v>535</v>
      </c>
      <c r="C1093" s="625"/>
      <c r="D1093" s="621">
        <v>10</v>
      </c>
      <c r="E1093" s="412"/>
    </row>
    <row r="1094" spans="1:5" s="437" customFormat="1" ht="17.25" customHeight="1" outlineLevel="1">
      <c r="A1094" s="429"/>
      <c r="B1094" s="624" t="s">
        <v>536</v>
      </c>
      <c r="C1094" s="620"/>
      <c r="D1094" s="621">
        <v>1</v>
      </c>
      <c r="E1094" s="432"/>
    </row>
    <row r="1095" spans="1:5" ht="26.25" customHeight="1" outlineLevel="1">
      <c r="A1095" s="424">
        <v>533</v>
      </c>
      <c r="B1095" s="425" t="s">
        <v>1140</v>
      </c>
      <c r="C1095" s="436"/>
      <c r="D1095" s="436"/>
      <c r="E1095" s="436"/>
    </row>
    <row r="1096" spans="1:5" ht="15.75" customHeight="1" outlineLevel="1">
      <c r="A1096" s="410"/>
      <c r="B1096" s="466" t="s">
        <v>1101</v>
      </c>
      <c r="C1096" s="467" t="s">
        <v>1141</v>
      </c>
      <c r="D1096" s="1603" t="s">
        <v>1049</v>
      </c>
      <c r="E1096" s="1609"/>
    </row>
    <row r="1097" spans="1:5" ht="12.75" customHeight="1" outlineLevel="1">
      <c r="A1097" s="410"/>
      <c r="B1097" s="411" t="s">
        <v>1050</v>
      </c>
      <c r="C1097" s="410" t="s">
        <v>1142</v>
      </c>
      <c r="D1097" s="412"/>
      <c r="E1097" s="412"/>
    </row>
    <row r="1098" spans="1:5" ht="12.75" customHeight="1" outlineLevel="1">
      <c r="A1098" s="410"/>
      <c r="B1098" s="624" t="s">
        <v>535</v>
      </c>
      <c r="C1098" s="625"/>
      <c r="D1098" s="621">
        <v>10</v>
      </c>
      <c r="E1098" s="412"/>
    </row>
    <row r="1099" spans="1:5" s="437" customFormat="1" ht="17.25" customHeight="1" outlineLevel="1">
      <c r="A1099" s="429"/>
      <c r="B1099" s="624" t="s">
        <v>536</v>
      </c>
      <c r="C1099" s="620"/>
      <c r="D1099" s="621">
        <v>1</v>
      </c>
      <c r="E1099" s="432"/>
    </row>
    <row r="1100" spans="1:5" ht="26.25" customHeight="1" outlineLevel="1">
      <c r="A1100" s="424">
        <v>534</v>
      </c>
      <c r="B1100" s="425" t="s">
        <v>1143</v>
      </c>
      <c r="C1100" s="436"/>
      <c r="D1100" s="436"/>
      <c r="E1100" s="436"/>
    </row>
    <row r="1101" spans="1:5" ht="15.75" customHeight="1" outlineLevel="1">
      <c r="A1101" s="410"/>
      <c r="B1101" s="466" t="s">
        <v>1101</v>
      </c>
      <c r="C1101" s="467" t="s">
        <v>1144</v>
      </c>
      <c r="D1101" s="1603" t="s">
        <v>1049</v>
      </c>
      <c r="E1101" s="1609"/>
    </row>
    <row r="1102" spans="1:5" ht="12.75" customHeight="1" outlineLevel="1">
      <c r="A1102" s="410"/>
      <c r="B1102" s="411" t="s">
        <v>1050</v>
      </c>
      <c r="C1102" s="410" t="s">
        <v>1145</v>
      </c>
      <c r="D1102" s="412"/>
      <c r="E1102" s="412">
        <v>0</v>
      </c>
    </row>
    <row r="1103" spans="1:5" ht="12.75" customHeight="1" outlineLevel="1">
      <c r="A1103" s="410"/>
      <c r="B1103" s="624" t="s">
        <v>535</v>
      </c>
      <c r="C1103" s="625"/>
      <c r="D1103" s="621">
        <v>10</v>
      </c>
      <c r="E1103" s="412"/>
    </row>
    <row r="1104" spans="1:5" s="437" customFormat="1" ht="17.25" customHeight="1" outlineLevel="1">
      <c r="A1104" s="429"/>
      <c r="B1104" s="624" t="s">
        <v>536</v>
      </c>
      <c r="C1104" s="620"/>
      <c r="D1104" s="621">
        <v>1</v>
      </c>
      <c r="E1104" s="432"/>
    </row>
    <row r="1105" spans="1:5" ht="26.25" customHeight="1" outlineLevel="1">
      <c r="A1105" s="424">
        <v>535</v>
      </c>
      <c r="B1105" s="425" t="s">
        <v>1143</v>
      </c>
      <c r="C1105" s="436"/>
      <c r="D1105" s="436"/>
      <c r="E1105" s="436"/>
    </row>
    <row r="1106" spans="1:5" ht="15.75" customHeight="1" outlineLevel="1">
      <c r="A1106" s="410"/>
      <c r="B1106" s="466" t="s">
        <v>1101</v>
      </c>
      <c r="C1106" s="467" t="s">
        <v>1146</v>
      </c>
      <c r="D1106" s="1603" t="s">
        <v>1049</v>
      </c>
      <c r="E1106" s="1609"/>
    </row>
    <row r="1107" spans="1:5" ht="16.5" customHeight="1" outlineLevel="1">
      <c r="A1107" s="410"/>
      <c r="B1107" s="411" t="s">
        <v>1050</v>
      </c>
      <c r="C1107" s="410" t="s">
        <v>1147</v>
      </c>
      <c r="D1107" s="412"/>
      <c r="E1107" s="412"/>
    </row>
    <row r="1108" spans="1:5" ht="16.5" customHeight="1" outlineLevel="1">
      <c r="A1108" s="410"/>
      <c r="B1108" s="624" t="s">
        <v>535</v>
      </c>
      <c r="C1108" s="625"/>
      <c r="D1108" s="621">
        <v>10</v>
      </c>
      <c r="E1108" s="412"/>
    </row>
    <row r="1109" spans="1:5" s="437" customFormat="1" ht="17.25" customHeight="1" outlineLevel="1">
      <c r="A1109" s="429"/>
      <c r="B1109" s="624" t="s">
        <v>536</v>
      </c>
      <c r="C1109" s="620"/>
      <c r="D1109" s="621">
        <v>1</v>
      </c>
      <c r="E1109" s="432"/>
    </row>
    <row r="1110" spans="1:5" ht="26.25" customHeight="1" outlineLevel="1">
      <c r="A1110" s="424">
        <v>590</v>
      </c>
      <c r="B1110" s="425" t="s">
        <v>1148</v>
      </c>
      <c r="C1110" s="436"/>
      <c r="D1110" s="436"/>
      <c r="E1110" s="436"/>
    </row>
    <row r="1111" spans="1:5" ht="15.75" customHeight="1" outlineLevel="1">
      <c r="A1111" s="410"/>
      <c r="B1111" s="466" t="s">
        <v>1101</v>
      </c>
      <c r="C1111" s="467" t="s">
        <v>1149</v>
      </c>
      <c r="D1111" s="1603" t="s">
        <v>1049</v>
      </c>
      <c r="E1111" s="1609"/>
    </row>
    <row r="1112" spans="1:5" ht="16.5" customHeight="1" outlineLevel="1">
      <c r="A1112" s="410"/>
      <c r="B1112" s="411" t="s">
        <v>1050</v>
      </c>
      <c r="C1112" s="410" t="s">
        <v>1150</v>
      </c>
      <c r="D1112" s="412"/>
      <c r="E1112" s="412"/>
    </row>
    <row r="1113" spans="1:5" ht="16.5" customHeight="1" outlineLevel="1">
      <c r="A1113" s="410"/>
      <c r="B1113" s="624" t="s">
        <v>535</v>
      </c>
      <c r="C1113" s="625"/>
      <c r="D1113" s="621">
        <v>10</v>
      </c>
      <c r="E1113" s="412"/>
    </row>
    <row r="1114" spans="1:5" s="405" customFormat="1" ht="21" customHeight="1">
      <c r="A1114" s="429"/>
      <c r="B1114" s="624" t="s">
        <v>536</v>
      </c>
      <c r="C1114" s="620"/>
      <c r="D1114" s="621">
        <v>1</v>
      </c>
      <c r="E1114" s="432"/>
    </row>
    <row r="1115" spans="1:5" s="437" customFormat="1" ht="16.5" customHeight="1" outlineLevel="1">
      <c r="A1115" s="402" t="s">
        <v>1151</v>
      </c>
      <c r="B1115" s="403"/>
      <c r="C1115" s="403"/>
      <c r="D1115" s="403"/>
      <c r="E1115" s="404"/>
    </row>
    <row r="1116" spans="1:5" s="473" customFormat="1" ht="18.75" customHeight="1" outlineLevel="1">
      <c r="A1116" s="424">
        <v>600</v>
      </c>
      <c r="B1116" s="425" t="s">
        <v>1152</v>
      </c>
      <c r="C1116" s="436"/>
      <c r="D1116" s="469"/>
      <c r="E1116" s="470"/>
    </row>
    <row r="1117" spans="1:5" s="473" customFormat="1" ht="18.75" customHeight="1" outlineLevel="1">
      <c r="A1117" s="471"/>
      <c r="B1117" s="472" t="s">
        <v>1153</v>
      </c>
      <c r="C1117" s="444" t="s">
        <v>1154</v>
      </c>
      <c r="D1117" s="1597" t="s">
        <v>545</v>
      </c>
      <c r="E1117" s="1616"/>
    </row>
    <row r="1118" spans="1:7" s="473" customFormat="1" ht="18.75" customHeight="1" outlineLevel="1">
      <c r="A1118" s="471"/>
      <c r="B1118" s="472" t="s">
        <v>1155</v>
      </c>
      <c r="C1118" s="444" t="s">
        <v>1156</v>
      </c>
      <c r="D1118" s="1617"/>
      <c r="E1118" s="1616"/>
      <c r="F1118" s="568"/>
      <c r="G1118" s="569"/>
    </row>
    <row r="1119" spans="1:5" s="437" customFormat="1" ht="16.5" customHeight="1" outlineLevel="1">
      <c r="A1119" s="474"/>
      <c r="B1119" s="475" t="s">
        <v>1157</v>
      </c>
      <c r="C1119" s="428" t="s">
        <v>1158</v>
      </c>
      <c r="D1119" s="1618"/>
      <c r="E1119" s="1619"/>
    </row>
    <row r="1120" spans="1:5" s="479" customFormat="1" ht="18.75" customHeight="1" outlineLevel="1">
      <c r="A1120" s="424">
        <v>601</v>
      </c>
      <c r="B1120" s="425" t="s">
        <v>84</v>
      </c>
      <c r="C1120" s="440"/>
      <c r="D1120" s="469"/>
      <c r="E1120" s="470"/>
    </row>
    <row r="1121" spans="1:9" s="479" customFormat="1" ht="18.75" customHeight="1" outlineLevel="1">
      <c r="A1121" s="476"/>
      <c r="B1121" s="477" t="s">
        <v>85</v>
      </c>
      <c r="C1121" s="478" t="s">
        <v>86</v>
      </c>
      <c r="D1121" s="1575" t="s">
        <v>87</v>
      </c>
      <c r="E1121" s="1577"/>
      <c r="I1121" s="480"/>
    </row>
    <row r="1122" spans="1:5" s="479" customFormat="1" ht="18.75" customHeight="1" outlineLevel="1">
      <c r="A1122" s="476"/>
      <c r="B1122" s="477" t="s">
        <v>88</v>
      </c>
      <c r="C1122" s="478" t="s">
        <v>89</v>
      </c>
      <c r="D1122" s="1578"/>
      <c r="E1122" s="1577"/>
    </row>
    <row r="1123" spans="1:5" s="437" customFormat="1" ht="16.5" customHeight="1" outlineLevel="1">
      <c r="A1123" s="481"/>
      <c r="B1123" s="420" t="s">
        <v>90</v>
      </c>
      <c r="C1123" s="421" t="s">
        <v>91</v>
      </c>
      <c r="D1123" s="1610"/>
      <c r="E1123" s="1611"/>
    </row>
    <row r="1124" spans="1:5" s="479" customFormat="1" ht="18.75" customHeight="1" outlineLevel="1">
      <c r="A1124" s="424">
        <v>602</v>
      </c>
      <c r="B1124" s="425" t="s">
        <v>92</v>
      </c>
      <c r="C1124" s="440"/>
      <c r="D1124" s="469"/>
      <c r="E1124" s="470"/>
    </row>
    <row r="1125" spans="1:9" s="479" customFormat="1" ht="18.75" customHeight="1" outlineLevel="1">
      <c r="A1125" s="476"/>
      <c r="B1125" s="477" t="s">
        <v>93</v>
      </c>
      <c r="C1125" s="478" t="s">
        <v>94</v>
      </c>
      <c r="D1125" s="1575" t="s">
        <v>95</v>
      </c>
      <c r="E1125" s="1577"/>
      <c r="I1125" s="480"/>
    </row>
    <row r="1126" spans="1:5" s="479" customFormat="1" ht="18.75" customHeight="1" outlineLevel="1">
      <c r="A1126" s="476"/>
      <c r="B1126" s="477" t="s">
        <v>96</v>
      </c>
      <c r="C1126" s="478" t="s">
        <v>97</v>
      </c>
      <c r="D1126" s="1578"/>
      <c r="E1126" s="1577"/>
    </row>
    <row r="1127" spans="1:5" s="437" customFormat="1" ht="16.5" customHeight="1" outlineLevel="1">
      <c r="A1127" s="481"/>
      <c r="B1127" s="420" t="s">
        <v>98</v>
      </c>
      <c r="C1127" s="421" t="s">
        <v>99</v>
      </c>
      <c r="D1127" s="1610"/>
      <c r="E1127" s="1611"/>
    </row>
    <row r="1128" spans="1:5" s="479" customFormat="1" ht="18.75" customHeight="1" outlineLevel="1">
      <c r="A1128" s="424">
        <v>603</v>
      </c>
      <c r="B1128" s="425" t="s">
        <v>100</v>
      </c>
      <c r="C1128" s="440"/>
      <c r="D1128" s="469"/>
      <c r="E1128" s="470"/>
    </row>
    <row r="1129" spans="1:9" s="479" customFormat="1" ht="18.75" customHeight="1" outlineLevel="1">
      <c r="A1129" s="476"/>
      <c r="B1129" s="477" t="s">
        <v>101</v>
      </c>
      <c r="C1129" s="478" t="s">
        <v>102</v>
      </c>
      <c r="D1129" s="1575" t="s">
        <v>103</v>
      </c>
      <c r="E1129" s="1577"/>
      <c r="I1129" s="480"/>
    </row>
    <row r="1130" spans="1:5" s="479" customFormat="1" ht="18.75" customHeight="1" outlineLevel="1">
      <c r="A1130" s="476"/>
      <c r="B1130" s="477" t="s">
        <v>104</v>
      </c>
      <c r="C1130" s="478" t="s">
        <v>105</v>
      </c>
      <c r="D1130" s="1578"/>
      <c r="E1130" s="1577"/>
    </row>
    <row r="1131" spans="1:5" s="437" customFormat="1" ht="16.5" customHeight="1" outlineLevel="1">
      <c r="A1131" s="481"/>
      <c r="B1131" s="420" t="s">
        <v>106</v>
      </c>
      <c r="C1131" s="421" t="s">
        <v>107</v>
      </c>
      <c r="D1131" s="1610"/>
      <c r="E1131" s="1611"/>
    </row>
    <row r="1132" spans="1:5" ht="15.75" customHeight="1" outlineLevel="1">
      <c r="A1132" s="424">
        <v>610</v>
      </c>
      <c r="B1132" s="425" t="s">
        <v>108</v>
      </c>
      <c r="C1132" s="440"/>
      <c r="D1132" s="469"/>
      <c r="E1132" s="470"/>
    </row>
    <row r="1133" spans="1:5" ht="15.75" customHeight="1" outlineLevel="1">
      <c r="A1133" s="410"/>
      <c r="B1133" s="411" t="s">
        <v>1153</v>
      </c>
      <c r="C1133" s="410" t="s">
        <v>1154</v>
      </c>
      <c r="D1133" s="1575" t="s">
        <v>109</v>
      </c>
      <c r="E1133" s="1577"/>
    </row>
    <row r="1134" spans="1:5" s="423" customFormat="1" ht="18" customHeight="1" outlineLevel="1">
      <c r="A1134" s="410"/>
      <c r="B1134" s="411" t="s">
        <v>1155</v>
      </c>
      <c r="C1134" s="410" t="s">
        <v>1156</v>
      </c>
      <c r="D1134" s="1578"/>
      <c r="E1134" s="1577"/>
    </row>
    <row r="1135" spans="1:5" s="437" customFormat="1" ht="16.5" customHeight="1" outlineLevel="1">
      <c r="A1135" s="428"/>
      <c r="B1135" s="420" t="s">
        <v>1157</v>
      </c>
      <c r="C1135" s="428" t="s">
        <v>1158</v>
      </c>
      <c r="D1135" s="1610"/>
      <c r="E1135" s="1611"/>
    </row>
    <row r="1136" spans="1:5" ht="15.75" customHeight="1" outlineLevel="1">
      <c r="A1136" s="424">
        <v>611</v>
      </c>
      <c r="B1136" s="425" t="s">
        <v>110</v>
      </c>
      <c r="C1136" s="436"/>
      <c r="D1136" s="469"/>
      <c r="E1136" s="470"/>
    </row>
    <row r="1137" spans="1:5" ht="15.75" customHeight="1" outlineLevel="1">
      <c r="A1137" s="410"/>
      <c r="B1137" s="411" t="s">
        <v>111</v>
      </c>
      <c r="C1137" s="415" t="s">
        <v>86</v>
      </c>
      <c r="D1137" s="1575" t="s">
        <v>87</v>
      </c>
      <c r="E1137" s="1577"/>
    </row>
    <row r="1138" spans="1:5" s="423" customFormat="1" ht="18" customHeight="1" outlineLevel="1">
      <c r="A1138" s="410"/>
      <c r="B1138" s="411" t="s">
        <v>112</v>
      </c>
      <c r="C1138" s="415" t="s">
        <v>89</v>
      </c>
      <c r="D1138" s="1578"/>
      <c r="E1138" s="1577"/>
    </row>
    <row r="1139" spans="1:5" s="437" customFormat="1" ht="16.5" customHeight="1" outlineLevel="1">
      <c r="A1139" s="428"/>
      <c r="B1139" s="420" t="s">
        <v>113</v>
      </c>
      <c r="C1139" s="421" t="s">
        <v>91</v>
      </c>
      <c r="D1139" s="1610"/>
      <c r="E1139" s="1611"/>
    </row>
    <row r="1140" spans="1:5" ht="15.75" customHeight="1" outlineLevel="1">
      <c r="A1140" s="424">
        <v>612</v>
      </c>
      <c r="B1140" s="425" t="s">
        <v>114</v>
      </c>
      <c r="C1140" s="436"/>
      <c r="D1140" s="469"/>
      <c r="E1140" s="470"/>
    </row>
    <row r="1141" spans="1:5" ht="15.75" customHeight="1" outlineLevel="1">
      <c r="A1141" s="410"/>
      <c r="B1141" s="411" t="s">
        <v>115</v>
      </c>
      <c r="C1141" s="415" t="s">
        <v>94</v>
      </c>
      <c r="D1141" s="1575" t="s">
        <v>116</v>
      </c>
      <c r="E1141" s="1577"/>
    </row>
    <row r="1142" spans="1:5" s="423" customFormat="1" ht="18" customHeight="1" outlineLevel="1">
      <c r="A1142" s="410"/>
      <c r="B1142" s="411" t="s">
        <v>117</v>
      </c>
      <c r="C1142" s="415" t="s">
        <v>97</v>
      </c>
      <c r="D1142" s="1578"/>
      <c r="E1142" s="1577"/>
    </row>
    <row r="1143" spans="1:5" s="437" customFormat="1" ht="16.5" customHeight="1" outlineLevel="1">
      <c r="A1143" s="428"/>
      <c r="B1143" s="420" t="s">
        <v>118</v>
      </c>
      <c r="C1143" s="421" t="s">
        <v>99</v>
      </c>
      <c r="D1143" s="1610"/>
      <c r="E1143" s="1611"/>
    </row>
    <row r="1144" spans="1:5" ht="15.75" customHeight="1" outlineLevel="1">
      <c r="A1144" s="424">
        <v>613</v>
      </c>
      <c r="B1144" s="425" t="s">
        <v>119</v>
      </c>
      <c r="C1144" s="436"/>
      <c r="D1144" s="469"/>
      <c r="E1144" s="470"/>
    </row>
    <row r="1145" spans="1:5" ht="15.75" customHeight="1" outlineLevel="1">
      <c r="A1145" s="410"/>
      <c r="B1145" s="411" t="s">
        <v>120</v>
      </c>
      <c r="C1145" s="415" t="s">
        <v>102</v>
      </c>
      <c r="D1145" s="1575" t="s">
        <v>103</v>
      </c>
      <c r="E1145" s="1577"/>
    </row>
    <row r="1146" spans="1:5" s="423" customFormat="1" ht="18" customHeight="1" outlineLevel="1">
      <c r="A1146" s="410"/>
      <c r="B1146" s="411" t="s">
        <v>121</v>
      </c>
      <c r="C1146" s="415" t="s">
        <v>105</v>
      </c>
      <c r="D1146" s="1578"/>
      <c r="E1146" s="1577"/>
    </row>
    <row r="1147" spans="1:5" s="437" customFormat="1" ht="16.5" customHeight="1" outlineLevel="1">
      <c r="A1147" s="428"/>
      <c r="B1147" s="420" t="s">
        <v>122</v>
      </c>
      <c r="C1147" s="421" t="s">
        <v>107</v>
      </c>
      <c r="D1147" s="1610"/>
      <c r="E1147" s="1611"/>
    </row>
    <row r="1148" spans="1:5" ht="15.75" customHeight="1" outlineLevel="1">
      <c r="A1148" s="424">
        <v>620</v>
      </c>
      <c r="B1148" s="425" t="s">
        <v>123</v>
      </c>
      <c r="C1148" s="436"/>
      <c r="D1148" s="436"/>
      <c r="E1148" s="436"/>
    </row>
    <row r="1149" spans="1:5" ht="29.25" customHeight="1" outlineLevel="1">
      <c r="A1149" s="410"/>
      <c r="B1149" s="411" t="s">
        <v>124</v>
      </c>
      <c r="C1149" s="415" t="s">
        <v>125</v>
      </c>
      <c r="D1149" s="434"/>
      <c r="E1149" s="410"/>
    </row>
    <row r="1150" spans="1:5" ht="39" customHeight="1" outlineLevel="1">
      <c r="A1150" s="410"/>
      <c r="B1150" s="433" t="s">
        <v>933</v>
      </c>
      <c r="C1150" s="410"/>
      <c r="D1150" s="412">
        <v>0.02</v>
      </c>
      <c r="E1150" s="412"/>
    </row>
    <row r="1151" spans="1:5" s="437" customFormat="1" ht="30.75" customHeight="1" outlineLevel="1">
      <c r="A1151" s="429"/>
      <c r="B1151" s="430" t="s">
        <v>126</v>
      </c>
      <c r="C1151" s="429"/>
      <c r="D1151" s="432">
        <v>0.01</v>
      </c>
      <c r="E1151" s="432"/>
    </row>
    <row r="1152" spans="1:5" ht="15.75" customHeight="1" outlineLevel="1">
      <c r="A1152" s="424">
        <v>630</v>
      </c>
      <c r="B1152" s="425" t="s">
        <v>127</v>
      </c>
      <c r="C1152" s="436"/>
      <c r="D1152" s="436"/>
      <c r="E1152" s="436"/>
    </row>
    <row r="1153" spans="1:5" ht="15.75" customHeight="1" outlineLevel="1">
      <c r="A1153" s="410"/>
      <c r="B1153" s="411" t="s">
        <v>128</v>
      </c>
      <c r="C1153" s="415" t="s">
        <v>129</v>
      </c>
      <c r="D1153" s="434"/>
      <c r="E1153" s="410"/>
    </row>
    <row r="1154" spans="1:5" s="423" customFormat="1" ht="44.25" customHeight="1" outlineLevel="1">
      <c r="A1154" s="410"/>
      <c r="B1154" s="413" t="s">
        <v>130</v>
      </c>
      <c r="C1154" s="410"/>
      <c r="D1154" s="418" t="s">
        <v>131</v>
      </c>
      <c r="E1154" s="412"/>
    </row>
    <row r="1155" spans="1:5" s="423" customFormat="1" ht="56.25" customHeight="1" outlineLevel="1">
      <c r="A1155" s="444"/>
      <c r="B1155" s="459" t="s">
        <v>132</v>
      </c>
      <c r="C1155" s="444"/>
      <c r="D1155" s="482" t="s">
        <v>133</v>
      </c>
      <c r="E1155" s="483"/>
    </row>
    <row r="1156" spans="1:5" s="405" customFormat="1" ht="27" customHeight="1">
      <c r="A1156" s="428"/>
      <c r="B1156" s="484" t="s">
        <v>134</v>
      </c>
      <c r="C1156" s="428"/>
      <c r="D1156" s="485" t="s">
        <v>135</v>
      </c>
      <c r="E1156" s="422"/>
    </row>
    <row r="1157" spans="1:5" s="437" customFormat="1" ht="16.5" customHeight="1" outlineLevel="1">
      <c r="A1157" s="402" t="s">
        <v>136</v>
      </c>
      <c r="B1157" s="403"/>
      <c r="C1157" s="403"/>
      <c r="D1157" s="403"/>
      <c r="E1157" s="404"/>
    </row>
    <row r="1158" spans="1:5" ht="15.75" customHeight="1" outlineLevel="1">
      <c r="A1158" s="424">
        <v>700</v>
      </c>
      <c r="B1158" s="425" t="s">
        <v>137</v>
      </c>
      <c r="C1158" s="464" t="s">
        <v>138</v>
      </c>
      <c r="D1158" s="469"/>
      <c r="E1158" s="470"/>
    </row>
    <row r="1159" spans="1:5" ht="15.75" customHeight="1" outlineLevel="1">
      <c r="A1159" s="410"/>
      <c r="B1159" s="411" t="s">
        <v>139</v>
      </c>
      <c r="C1159" s="410"/>
      <c r="D1159" s="1575" t="s">
        <v>140</v>
      </c>
      <c r="E1159" s="1577"/>
    </row>
    <row r="1160" spans="1:5" s="423" customFormat="1" ht="18.75" customHeight="1" outlineLevel="1">
      <c r="A1160" s="410"/>
      <c r="B1160" s="411" t="s">
        <v>141</v>
      </c>
      <c r="C1160" s="410"/>
      <c r="D1160" s="1578"/>
      <c r="E1160" s="1577"/>
    </row>
    <row r="1161" spans="1:5" s="437" customFormat="1" ht="16.5" customHeight="1" outlineLevel="1">
      <c r="A1161" s="428"/>
      <c r="B1161" s="420" t="s">
        <v>142</v>
      </c>
      <c r="C1161" s="428"/>
      <c r="D1161" s="1610"/>
      <c r="E1161" s="1611"/>
    </row>
    <row r="1162" spans="1:5" ht="15.75" customHeight="1" outlineLevel="1">
      <c r="A1162" s="424">
        <v>701</v>
      </c>
      <c r="B1162" s="425" t="s">
        <v>143</v>
      </c>
      <c r="C1162" s="464" t="s">
        <v>144</v>
      </c>
      <c r="D1162" s="469"/>
      <c r="E1162" s="470"/>
    </row>
    <row r="1163" spans="1:5" ht="15.75" customHeight="1" outlineLevel="1">
      <c r="A1163" s="410"/>
      <c r="B1163" s="411" t="s">
        <v>145</v>
      </c>
      <c r="C1163" s="410"/>
      <c r="D1163" s="1575" t="s">
        <v>140</v>
      </c>
      <c r="E1163" s="1577"/>
    </row>
    <row r="1164" spans="1:5" s="423" customFormat="1" ht="18.75" customHeight="1" outlineLevel="1">
      <c r="A1164" s="410"/>
      <c r="B1164" s="411" t="s">
        <v>146</v>
      </c>
      <c r="C1164" s="410"/>
      <c r="D1164" s="1578"/>
      <c r="E1164" s="1577"/>
    </row>
    <row r="1165" spans="1:5" s="437" customFormat="1" ht="16.5" customHeight="1" outlineLevel="1">
      <c r="A1165" s="428"/>
      <c r="B1165" s="420" t="s">
        <v>147</v>
      </c>
      <c r="C1165" s="428"/>
      <c r="D1165" s="1610"/>
      <c r="E1165" s="1611"/>
    </row>
    <row r="1166" spans="1:5" ht="15.75" customHeight="1" outlineLevel="1">
      <c r="A1166" s="424">
        <v>702</v>
      </c>
      <c r="B1166" s="425" t="s">
        <v>148</v>
      </c>
      <c r="C1166" s="464" t="s">
        <v>149</v>
      </c>
      <c r="D1166" s="469"/>
      <c r="E1166" s="470"/>
    </row>
    <row r="1167" spans="1:5" ht="15.75" customHeight="1" outlineLevel="1">
      <c r="A1167" s="410"/>
      <c r="B1167" s="411" t="s">
        <v>150</v>
      </c>
      <c r="C1167" s="410"/>
      <c r="D1167" s="1575" t="s">
        <v>140</v>
      </c>
      <c r="E1167" s="1577"/>
    </row>
    <row r="1168" spans="1:5" s="423" customFormat="1" ht="18.75" customHeight="1" outlineLevel="1">
      <c r="A1168" s="410"/>
      <c r="B1168" s="411" t="s">
        <v>151</v>
      </c>
      <c r="C1168" s="410"/>
      <c r="D1168" s="1578"/>
      <c r="E1168" s="1577"/>
    </row>
    <row r="1169" spans="1:5" s="437" customFormat="1" ht="16.5" customHeight="1" outlineLevel="1">
      <c r="A1169" s="428"/>
      <c r="B1169" s="420" t="s">
        <v>152</v>
      </c>
      <c r="C1169" s="428"/>
      <c r="D1169" s="1610"/>
      <c r="E1169" s="1611"/>
    </row>
    <row r="1170" spans="1:5" s="488" customFormat="1" ht="16.5" customHeight="1" outlineLevel="1">
      <c r="A1170" s="424">
        <v>703</v>
      </c>
      <c r="B1170" s="425" t="s">
        <v>153</v>
      </c>
      <c r="C1170" s="464"/>
      <c r="D1170" s="469"/>
      <c r="E1170" s="470"/>
    </row>
    <row r="1171" spans="1:5" ht="15.75" customHeight="1" outlineLevel="1">
      <c r="A1171" s="410"/>
      <c r="B1171" s="411" t="s">
        <v>154</v>
      </c>
      <c r="C1171" s="415" t="s">
        <v>155</v>
      </c>
      <c r="D1171" s="486"/>
      <c r="E1171" s="487"/>
    </row>
    <row r="1172" spans="1:5" ht="15.75" customHeight="1" outlineLevel="1">
      <c r="A1172" s="410"/>
      <c r="B1172" s="413" t="s">
        <v>156</v>
      </c>
      <c r="C1172" s="410"/>
      <c r="D1172" s="1612" t="s">
        <v>157</v>
      </c>
      <c r="E1172" s="1613"/>
    </row>
    <row r="1173" spans="1:5" ht="15.75" customHeight="1" outlineLevel="1">
      <c r="A1173" s="410"/>
      <c r="B1173" s="413" t="s">
        <v>158</v>
      </c>
      <c r="C1173" s="410"/>
      <c r="D1173" s="1614" t="s">
        <v>157</v>
      </c>
      <c r="E1173" s="1615"/>
    </row>
    <row r="1174" spans="1:5" ht="15.75" customHeight="1" outlineLevel="1">
      <c r="A1174" s="410"/>
      <c r="B1174" s="413" t="s">
        <v>159</v>
      </c>
      <c r="C1174" s="410"/>
      <c r="D1174" s="1614" t="s">
        <v>157</v>
      </c>
      <c r="E1174" s="1615"/>
    </row>
    <row r="1175" spans="1:5" ht="12.75" outlineLevel="1">
      <c r="A1175" s="410"/>
      <c r="B1175" s="413" t="s">
        <v>160</v>
      </c>
      <c r="C1175" s="410"/>
      <c r="D1175" s="418" t="s">
        <v>1009</v>
      </c>
      <c r="E1175" s="412"/>
    </row>
    <row r="1176" spans="1:5" ht="15.75" customHeight="1" outlineLevel="1">
      <c r="A1176" s="410"/>
      <c r="B1176" s="413"/>
      <c r="C1176" s="410"/>
      <c r="D1176" s="441" t="s">
        <v>1010</v>
      </c>
      <c r="E1176" s="412"/>
    </row>
    <row r="1177" spans="1:5" ht="15.75" customHeight="1" outlineLevel="1">
      <c r="A1177" s="410"/>
      <c r="B1177" s="413" t="s">
        <v>161</v>
      </c>
      <c r="C1177" s="410"/>
      <c r="D1177" s="418" t="s">
        <v>162</v>
      </c>
      <c r="E1177" s="412"/>
    </row>
    <row r="1178" spans="1:5" ht="15.75" customHeight="1" outlineLevel="1">
      <c r="A1178" s="410"/>
      <c r="B1178" s="413"/>
      <c r="C1178" s="410"/>
      <c r="D1178" s="418" t="s">
        <v>1014</v>
      </c>
      <c r="E1178" s="412"/>
    </row>
    <row r="1179" spans="1:5" ht="15.75" customHeight="1" outlineLevel="1">
      <c r="A1179" s="427">
        <v>703</v>
      </c>
      <c r="B1179" s="413" t="s">
        <v>163</v>
      </c>
      <c r="C1179" s="410"/>
      <c r="D1179" s="1614" t="s">
        <v>157</v>
      </c>
      <c r="E1179" s="1615"/>
    </row>
    <row r="1180" spans="1:5" ht="15.75" customHeight="1" outlineLevel="1">
      <c r="A1180" s="410"/>
      <c r="B1180" s="413" t="s">
        <v>164</v>
      </c>
      <c r="C1180" s="410"/>
      <c r="D1180" s="412">
        <v>30</v>
      </c>
      <c r="E1180" s="412"/>
    </row>
    <row r="1181" spans="1:5" ht="15.75" customHeight="1" outlineLevel="1">
      <c r="A1181" s="410"/>
      <c r="B1181" s="413" t="s">
        <v>165</v>
      </c>
      <c r="C1181" s="410"/>
      <c r="D1181" s="412">
        <v>30</v>
      </c>
      <c r="E1181" s="412"/>
    </row>
    <row r="1182" spans="1:5" ht="15.75" customHeight="1" outlineLevel="1">
      <c r="A1182" s="410"/>
      <c r="B1182" s="413" t="s">
        <v>166</v>
      </c>
      <c r="C1182" s="410"/>
      <c r="D1182" s="418" t="s">
        <v>741</v>
      </c>
      <c r="E1182" s="412"/>
    </row>
    <row r="1183" spans="1:5" s="423" customFormat="1" ht="27.75" customHeight="1" outlineLevel="1">
      <c r="A1183" s="410"/>
      <c r="B1183" s="413"/>
      <c r="C1183" s="410"/>
      <c r="D1183" s="441" t="s">
        <v>167</v>
      </c>
      <c r="E1183" s="412"/>
    </row>
    <row r="1184" spans="1:5" s="437" customFormat="1" ht="49.5" customHeight="1" outlineLevel="1">
      <c r="A1184" s="428"/>
      <c r="B1184" s="489" t="s">
        <v>168</v>
      </c>
      <c r="C1184" s="428"/>
      <c r="D1184" s="1633" t="s">
        <v>169</v>
      </c>
      <c r="E1184" s="1634"/>
    </row>
    <row r="1185" spans="1:5" ht="15.75" customHeight="1" outlineLevel="1">
      <c r="A1185" s="424">
        <v>710</v>
      </c>
      <c r="B1185" s="425" t="s">
        <v>170</v>
      </c>
      <c r="C1185" s="464" t="s">
        <v>171</v>
      </c>
      <c r="D1185" s="469"/>
      <c r="E1185" s="470"/>
    </row>
    <row r="1186" spans="1:5" ht="15.75" customHeight="1" outlineLevel="1">
      <c r="A1186" s="410"/>
      <c r="B1186" s="411" t="s">
        <v>172</v>
      </c>
      <c r="C1186" s="410"/>
      <c r="D1186" s="1575" t="s">
        <v>140</v>
      </c>
      <c r="E1186" s="1577"/>
    </row>
    <row r="1187" spans="1:5" s="423" customFormat="1" ht="18.75" customHeight="1" outlineLevel="1">
      <c r="A1187" s="410"/>
      <c r="B1187" s="411" t="s">
        <v>173</v>
      </c>
      <c r="C1187" s="410"/>
      <c r="D1187" s="1578"/>
      <c r="E1187" s="1577"/>
    </row>
    <row r="1188" spans="1:5" s="437" customFormat="1" ht="16.5" customHeight="1" outlineLevel="1">
      <c r="A1188" s="428"/>
      <c r="B1188" s="420" t="s">
        <v>174</v>
      </c>
      <c r="C1188" s="428"/>
      <c r="D1188" s="1610"/>
      <c r="E1188" s="1611"/>
    </row>
    <row r="1189" spans="1:5" ht="15.75" customHeight="1" outlineLevel="1">
      <c r="A1189" s="424">
        <v>711</v>
      </c>
      <c r="B1189" s="425" t="s">
        <v>175</v>
      </c>
      <c r="C1189" s="464" t="s">
        <v>176</v>
      </c>
      <c r="D1189" s="469"/>
      <c r="E1189" s="470"/>
    </row>
    <row r="1190" spans="1:5" ht="15.75" customHeight="1" outlineLevel="1">
      <c r="A1190" s="410"/>
      <c r="B1190" s="411" t="s">
        <v>177</v>
      </c>
      <c r="C1190" s="410"/>
      <c r="D1190" s="1575" t="s">
        <v>140</v>
      </c>
      <c r="E1190" s="1577"/>
    </row>
    <row r="1191" spans="1:5" s="423" customFormat="1" ht="18.75" customHeight="1" outlineLevel="1">
      <c r="A1191" s="410"/>
      <c r="B1191" s="411" t="s">
        <v>178</v>
      </c>
      <c r="C1191" s="410"/>
      <c r="D1191" s="1578"/>
      <c r="E1191" s="1577"/>
    </row>
    <row r="1192" spans="1:5" s="437" customFormat="1" ht="16.5" customHeight="1" outlineLevel="1">
      <c r="A1192" s="428"/>
      <c r="B1192" s="420" t="s">
        <v>179</v>
      </c>
      <c r="C1192" s="428"/>
      <c r="D1192" s="1610"/>
      <c r="E1192" s="1611"/>
    </row>
    <row r="1193" spans="1:5" ht="15.75" customHeight="1" outlineLevel="1">
      <c r="A1193" s="424">
        <v>712</v>
      </c>
      <c r="B1193" s="425" t="s">
        <v>180</v>
      </c>
      <c r="C1193" s="464" t="s">
        <v>176</v>
      </c>
      <c r="D1193" s="469"/>
      <c r="E1193" s="470"/>
    </row>
    <row r="1194" spans="1:5" ht="15.75" customHeight="1" outlineLevel="1">
      <c r="A1194" s="410"/>
      <c r="B1194" s="411" t="s">
        <v>181</v>
      </c>
      <c r="C1194" s="410"/>
      <c r="D1194" s="1575" t="s">
        <v>140</v>
      </c>
      <c r="E1194" s="1577"/>
    </row>
    <row r="1195" spans="1:5" s="423" customFormat="1" ht="18.75" customHeight="1" outlineLevel="1">
      <c r="A1195" s="410"/>
      <c r="B1195" s="411" t="s">
        <v>182</v>
      </c>
      <c r="C1195" s="410"/>
      <c r="D1195" s="1578"/>
      <c r="E1195" s="1577"/>
    </row>
    <row r="1196" spans="1:5" s="437" customFormat="1" ht="16.5" customHeight="1" outlineLevel="1">
      <c r="A1196" s="428"/>
      <c r="B1196" s="420" t="s">
        <v>183</v>
      </c>
      <c r="C1196" s="428"/>
      <c r="D1196" s="1610"/>
      <c r="E1196" s="1611"/>
    </row>
    <row r="1197" spans="1:5" ht="30" customHeight="1" outlineLevel="1">
      <c r="A1197" s="424">
        <v>720</v>
      </c>
      <c r="B1197" s="425" t="s">
        <v>184</v>
      </c>
      <c r="C1197" s="464"/>
      <c r="D1197" s="490"/>
      <c r="E1197" s="491"/>
    </row>
    <row r="1198" spans="1:5" ht="25.5" customHeight="1" outlineLevel="1">
      <c r="A1198" s="410"/>
      <c r="B1198" s="466" t="s">
        <v>185</v>
      </c>
      <c r="C1198" s="492" t="s">
        <v>186</v>
      </c>
      <c r="D1198" s="1603" t="s">
        <v>187</v>
      </c>
      <c r="E1198" s="1609"/>
    </row>
    <row r="1199" spans="1:5" ht="15.75" customHeight="1" outlineLevel="1">
      <c r="A1199" s="410"/>
      <c r="B1199" s="411" t="s">
        <v>188</v>
      </c>
      <c r="C1199" s="410"/>
      <c r="D1199" s="1635" t="s">
        <v>189</v>
      </c>
      <c r="E1199" s="1636"/>
    </row>
    <row r="1200" spans="1:5" s="405" customFormat="1" ht="31.5" customHeight="1">
      <c r="A1200" s="410"/>
      <c r="B1200" s="411"/>
      <c r="C1200" s="410"/>
      <c r="D1200" s="493"/>
      <c r="E1200" s="494"/>
    </row>
    <row r="1201" spans="1:5" s="437" customFormat="1" ht="16.5" customHeight="1" outlineLevel="1">
      <c r="A1201" s="402" t="s">
        <v>190</v>
      </c>
      <c r="B1201" s="403"/>
      <c r="C1201" s="403"/>
      <c r="D1201" s="403"/>
      <c r="E1201" s="404"/>
    </row>
    <row r="1202" spans="1:5" s="437" customFormat="1" ht="28.5" customHeight="1" outlineLevel="1">
      <c r="A1202" s="424">
        <v>810</v>
      </c>
      <c r="B1202" s="425" t="s">
        <v>191</v>
      </c>
      <c r="C1202" s="464"/>
      <c r="D1202" s="436"/>
      <c r="E1202" s="436"/>
    </row>
    <row r="1203" spans="1:5" s="437" customFormat="1" ht="25.5" customHeight="1" outlineLevel="1">
      <c r="A1203" s="440"/>
      <c r="B1203" s="417" t="s">
        <v>192</v>
      </c>
      <c r="C1203" s="415" t="s">
        <v>193</v>
      </c>
      <c r="D1203" s="412">
        <v>0</v>
      </c>
      <c r="E1203" s="412"/>
    </row>
    <row r="1204" spans="1:5" s="437" customFormat="1" ht="17.25" customHeight="1" outlineLevel="1">
      <c r="A1204" s="424"/>
      <c r="B1204" s="411" t="s">
        <v>194</v>
      </c>
      <c r="C1204" s="415" t="s">
        <v>195</v>
      </c>
      <c r="D1204" s="412"/>
      <c r="E1204" s="412"/>
    </row>
    <row r="1205" spans="1:5" s="437" customFormat="1" ht="17.25" customHeight="1" outlineLevel="1">
      <c r="A1205" s="440"/>
      <c r="B1205" s="413" t="s">
        <v>196</v>
      </c>
      <c r="C1205" s="415"/>
      <c r="D1205" s="412">
        <v>0</v>
      </c>
      <c r="E1205" s="412"/>
    </row>
    <row r="1206" spans="1:5" s="437" customFormat="1" ht="17.25" customHeight="1" outlineLevel="1">
      <c r="A1206" s="440"/>
      <c r="B1206" s="619" t="s">
        <v>197</v>
      </c>
      <c r="C1206" s="622"/>
      <c r="D1206" s="621">
        <v>0</v>
      </c>
      <c r="E1206" s="524" t="s">
        <v>436</v>
      </c>
    </row>
    <row r="1207" spans="1:5" s="437" customFormat="1" ht="17.25" customHeight="1" outlineLevel="1">
      <c r="A1207" s="440"/>
      <c r="B1207" s="413" t="s">
        <v>598</v>
      </c>
      <c r="C1207" s="415"/>
      <c r="D1207" s="416"/>
      <c r="E1207" s="412"/>
    </row>
    <row r="1208" spans="1:5" s="437" customFormat="1" ht="17.25" customHeight="1" outlineLevel="1">
      <c r="A1208" s="440"/>
      <c r="B1208" s="413" t="s">
        <v>599</v>
      </c>
      <c r="C1208" s="415" t="s">
        <v>198</v>
      </c>
      <c r="D1208" s="416" t="s">
        <v>600</v>
      </c>
      <c r="E1208" s="412"/>
    </row>
    <row r="1209" spans="1:5" s="437" customFormat="1" ht="17.25" customHeight="1" outlineLevel="1">
      <c r="A1209" s="440"/>
      <c r="B1209" s="413" t="s">
        <v>199</v>
      </c>
      <c r="C1209" s="415" t="s">
        <v>200</v>
      </c>
      <c r="D1209" s="416" t="s">
        <v>602</v>
      </c>
      <c r="E1209" s="412"/>
    </row>
    <row r="1210" spans="1:5" s="437" customFormat="1" ht="17.25" customHeight="1" outlineLevel="1">
      <c r="A1210" s="440"/>
      <c r="B1210" s="413" t="s">
        <v>201</v>
      </c>
      <c r="C1210" s="415" t="s">
        <v>202</v>
      </c>
      <c r="D1210" s="416" t="s">
        <v>602</v>
      </c>
      <c r="E1210" s="412"/>
    </row>
    <row r="1211" spans="1:5" s="437" customFormat="1" ht="39.75" customHeight="1" outlineLevel="1">
      <c r="A1211" s="440"/>
      <c r="B1211" s="413" t="s">
        <v>603</v>
      </c>
      <c r="C1211" s="415"/>
      <c r="D1211" s="416" t="s">
        <v>604</v>
      </c>
      <c r="E1211" s="412"/>
    </row>
    <row r="1212" spans="1:5" s="437" customFormat="1" ht="24" customHeight="1" outlineLevel="1">
      <c r="A1212" s="440"/>
      <c r="B1212" s="417" t="s">
        <v>203</v>
      </c>
      <c r="C1212" s="415" t="s">
        <v>204</v>
      </c>
      <c r="D1212" s="416"/>
      <c r="E1212" s="412"/>
    </row>
    <row r="1213" spans="1:5" s="437" customFormat="1" ht="17.25" customHeight="1" outlineLevel="1">
      <c r="A1213" s="440"/>
      <c r="B1213" s="413" t="s">
        <v>606</v>
      </c>
      <c r="C1213" s="415"/>
      <c r="D1213" s="412">
        <v>100</v>
      </c>
      <c r="E1213" s="412"/>
    </row>
    <row r="1214" spans="1:5" s="437" customFormat="1" ht="17.25" customHeight="1" outlineLevel="1">
      <c r="A1214" s="440"/>
      <c r="B1214" s="413" t="s">
        <v>607</v>
      </c>
      <c r="C1214" s="415"/>
      <c r="D1214" s="412">
        <v>0</v>
      </c>
      <c r="E1214" s="412"/>
    </row>
    <row r="1215" spans="1:5" s="437" customFormat="1" ht="17.25" customHeight="1" outlineLevel="1">
      <c r="A1215" s="440"/>
      <c r="B1215" s="413" t="s">
        <v>608</v>
      </c>
      <c r="C1215" s="415"/>
      <c r="D1215" s="412">
        <v>40</v>
      </c>
      <c r="E1215" s="412"/>
    </row>
    <row r="1216" spans="1:5" s="437" customFormat="1" ht="17.25" customHeight="1" outlineLevel="1">
      <c r="A1216" s="440"/>
      <c r="B1216" s="413" t="s">
        <v>609</v>
      </c>
      <c r="C1216" s="415"/>
      <c r="D1216" s="412">
        <v>0</v>
      </c>
      <c r="E1216" s="412"/>
    </row>
    <row r="1217" spans="1:5" s="437" customFormat="1" ht="17.25" customHeight="1" outlineLevel="1">
      <c r="A1217" s="440"/>
      <c r="B1217" s="413" t="s">
        <v>610</v>
      </c>
      <c r="C1217" s="415"/>
      <c r="D1217" s="416" t="s">
        <v>611</v>
      </c>
      <c r="E1217" s="412"/>
    </row>
    <row r="1218" spans="1:5" s="437" customFormat="1" ht="17.25" customHeight="1" outlineLevel="1">
      <c r="A1218" s="440"/>
      <c r="B1218" s="411" t="s">
        <v>205</v>
      </c>
      <c r="C1218" s="415" t="s">
        <v>206</v>
      </c>
      <c r="D1218" s="412"/>
      <c r="E1218" s="412"/>
    </row>
    <row r="1219" spans="1:5" s="437" customFormat="1" ht="17.25" customHeight="1" outlineLevel="1">
      <c r="A1219" s="440"/>
      <c r="B1219" s="413" t="s">
        <v>207</v>
      </c>
      <c r="C1219" s="415"/>
      <c r="D1219" s="416" t="s">
        <v>615</v>
      </c>
      <c r="E1219" s="412"/>
    </row>
    <row r="1220" spans="1:5" s="437" customFormat="1" ht="17.25" customHeight="1" outlineLevel="1">
      <c r="A1220" s="440"/>
      <c r="B1220" s="413" t="s">
        <v>208</v>
      </c>
      <c r="C1220" s="415"/>
      <c r="D1220" s="412">
        <v>0</v>
      </c>
      <c r="E1220" s="412"/>
    </row>
    <row r="1221" spans="1:5" s="437" customFormat="1" ht="17.25" customHeight="1" outlineLevel="1">
      <c r="A1221" s="440"/>
      <c r="B1221" s="413" t="s">
        <v>209</v>
      </c>
      <c r="C1221" s="415"/>
      <c r="D1221" s="412">
        <v>11</v>
      </c>
      <c r="E1221" s="412"/>
    </row>
    <row r="1222" spans="1:5" s="437" customFormat="1" ht="17.25" customHeight="1" outlineLevel="1">
      <c r="A1222" s="440"/>
      <c r="B1222" s="413" t="s">
        <v>210</v>
      </c>
      <c r="C1222" s="415"/>
      <c r="D1222" s="412">
        <v>0</v>
      </c>
      <c r="E1222" s="412"/>
    </row>
    <row r="1223" spans="1:5" s="437" customFormat="1" ht="17.25" customHeight="1" outlineLevel="1">
      <c r="A1223" s="440"/>
      <c r="B1223" s="413" t="s">
        <v>211</v>
      </c>
      <c r="C1223" s="415"/>
      <c r="D1223" s="412">
        <v>1</v>
      </c>
      <c r="E1223" s="412"/>
    </row>
    <row r="1224" spans="1:5" s="437" customFormat="1" ht="17.25" customHeight="1" outlineLevel="1">
      <c r="A1224" s="440"/>
      <c r="B1224" s="413" t="s">
        <v>212</v>
      </c>
      <c r="C1224" s="415"/>
      <c r="D1224" s="412">
        <v>1</v>
      </c>
      <c r="E1224" s="412"/>
    </row>
    <row r="1225" spans="1:5" s="437" customFormat="1" ht="17.25" customHeight="1" outlineLevel="1">
      <c r="A1225" s="440"/>
      <c r="B1225" s="413" t="s">
        <v>652</v>
      </c>
      <c r="C1225" s="415"/>
      <c r="D1225" s="412">
        <v>1</v>
      </c>
      <c r="E1225" s="412"/>
    </row>
    <row r="1226" spans="1:5" s="437" customFormat="1" ht="17.25" customHeight="1" outlineLevel="1">
      <c r="A1226" s="440"/>
      <c r="B1226" s="413" t="s">
        <v>653</v>
      </c>
      <c r="C1226" s="415"/>
      <c r="D1226" s="412">
        <v>0</v>
      </c>
      <c r="E1226" s="412"/>
    </row>
    <row r="1227" spans="1:5" s="437" customFormat="1" ht="17.25" customHeight="1" outlineLevel="1">
      <c r="A1227" s="424"/>
      <c r="B1227" s="413" t="s">
        <v>213</v>
      </c>
      <c r="C1227" s="415"/>
      <c r="D1227" s="416" t="s">
        <v>214</v>
      </c>
      <c r="E1227" s="525"/>
    </row>
    <row r="1228" spans="1:5" s="437" customFormat="1" ht="17.25" customHeight="1" outlineLevel="1">
      <c r="A1228" s="424"/>
      <c r="B1228" s="413" t="s">
        <v>215</v>
      </c>
      <c r="C1228" s="415"/>
      <c r="D1228" s="416" t="s">
        <v>216</v>
      </c>
      <c r="E1228" s="412"/>
    </row>
    <row r="1229" spans="1:5" s="437" customFormat="1" ht="17.25" customHeight="1" outlineLevel="1">
      <c r="A1229" s="440"/>
      <c r="B1229" s="413" t="s">
        <v>217</v>
      </c>
      <c r="C1229" s="415"/>
      <c r="D1229" s="416" t="s">
        <v>218</v>
      </c>
      <c r="E1229" s="412"/>
    </row>
    <row r="1230" spans="1:5" s="437" customFormat="1" ht="17.25" customHeight="1" outlineLevel="1">
      <c r="A1230" s="440"/>
      <c r="B1230" s="413" t="s">
        <v>219</v>
      </c>
      <c r="C1230" s="415"/>
      <c r="D1230" s="416" t="s">
        <v>220</v>
      </c>
      <c r="E1230" s="412"/>
    </row>
    <row r="1231" spans="1:5" s="437" customFormat="1" ht="17.25" customHeight="1" outlineLevel="1">
      <c r="A1231" s="440"/>
      <c r="B1231" s="411" t="s">
        <v>634</v>
      </c>
      <c r="C1231" s="415" t="s">
        <v>221</v>
      </c>
      <c r="D1231" s="412">
        <v>17</v>
      </c>
      <c r="E1231" s="412"/>
    </row>
    <row r="1232" spans="1:5" s="437" customFormat="1" ht="16.5" customHeight="1" outlineLevel="1">
      <c r="A1232" s="443"/>
      <c r="B1232" s="420" t="s">
        <v>636</v>
      </c>
      <c r="C1232" s="421" t="s">
        <v>206</v>
      </c>
      <c r="D1232" s="422">
        <v>10</v>
      </c>
      <c r="E1232" s="422"/>
    </row>
    <row r="1233" spans="1:5" s="437" customFormat="1" ht="42" customHeight="1" outlineLevel="1">
      <c r="A1233" s="424">
        <v>811</v>
      </c>
      <c r="B1233" s="425" t="s">
        <v>222</v>
      </c>
      <c r="C1233" s="464"/>
      <c r="D1233" s="436"/>
      <c r="E1233" s="436"/>
    </row>
    <row r="1234" spans="1:5" s="437" customFormat="1" ht="24.75" customHeight="1" outlineLevel="1">
      <c r="A1234" s="440"/>
      <c r="B1234" s="417" t="s">
        <v>192</v>
      </c>
      <c r="C1234" s="415" t="s">
        <v>223</v>
      </c>
      <c r="D1234" s="412">
        <v>0</v>
      </c>
      <c r="E1234" s="412"/>
    </row>
    <row r="1235" spans="1:5" s="437" customFormat="1" ht="17.25" customHeight="1" outlineLevel="1">
      <c r="A1235" s="424"/>
      <c r="B1235" s="411" t="s">
        <v>194</v>
      </c>
      <c r="C1235" s="415" t="s">
        <v>224</v>
      </c>
      <c r="D1235" s="412"/>
      <c r="E1235" s="412"/>
    </row>
    <row r="1236" spans="1:5" s="437" customFormat="1" ht="17.25" customHeight="1" outlineLevel="1">
      <c r="A1236" s="440"/>
      <c r="B1236" s="413" t="s">
        <v>196</v>
      </c>
      <c r="C1236" s="415"/>
      <c r="D1236" s="412">
        <v>0</v>
      </c>
      <c r="E1236" s="412"/>
    </row>
    <row r="1237" spans="1:5" s="437" customFormat="1" ht="17.25" customHeight="1" outlineLevel="1">
      <c r="A1237" s="440"/>
      <c r="B1237" s="619" t="s">
        <v>197</v>
      </c>
      <c r="C1237" s="622"/>
      <c r="D1237" s="621">
        <v>0</v>
      </c>
      <c r="E1237" s="412"/>
    </row>
    <row r="1238" spans="1:5" s="437" customFormat="1" ht="17.25" customHeight="1" outlineLevel="1">
      <c r="A1238" s="440"/>
      <c r="B1238" s="413" t="s">
        <v>598</v>
      </c>
      <c r="C1238" s="415"/>
      <c r="D1238" s="416"/>
      <c r="E1238" s="412"/>
    </row>
    <row r="1239" spans="1:5" s="437" customFormat="1" ht="17.25" customHeight="1" outlineLevel="1">
      <c r="A1239" s="440"/>
      <c r="B1239" s="413" t="s">
        <v>599</v>
      </c>
      <c r="C1239" s="415" t="s">
        <v>225</v>
      </c>
      <c r="D1239" s="416" t="s">
        <v>600</v>
      </c>
      <c r="E1239" s="412"/>
    </row>
    <row r="1240" spans="1:5" s="437" customFormat="1" ht="17.25" customHeight="1" outlineLevel="1">
      <c r="A1240" s="440"/>
      <c r="B1240" s="413" t="s">
        <v>199</v>
      </c>
      <c r="C1240" s="415" t="s">
        <v>226</v>
      </c>
      <c r="D1240" s="416" t="s">
        <v>602</v>
      </c>
      <c r="E1240" s="412"/>
    </row>
    <row r="1241" spans="1:5" s="437" customFormat="1" ht="17.25" customHeight="1" outlineLevel="1">
      <c r="A1241" s="440"/>
      <c r="B1241" s="413" t="s">
        <v>201</v>
      </c>
      <c r="C1241" s="415" t="s">
        <v>227</v>
      </c>
      <c r="D1241" s="416" t="s">
        <v>602</v>
      </c>
      <c r="E1241" s="412"/>
    </row>
    <row r="1242" spans="1:5" s="437" customFormat="1" ht="43.5" customHeight="1" outlineLevel="1">
      <c r="A1242" s="440"/>
      <c r="B1242" s="413" t="s">
        <v>603</v>
      </c>
      <c r="C1242" s="415"/>
      <c r="D1242" s="416" t="s">
        <v>604</v>
      </c>
      <c r="E1242" s="412"/>
    </row>
    <row r="1243" spans="1:5" s="437" customFormat="1" ht="26.25" customHeight="1" outlineLevel="1">
      <c r="A1243" s="440"/>
      <c r="B1243" s="417" t="s">
        <v>203</v>
      </c>
      <c r="C1243" s="415" t="s">
        <v>228</v>
      </c>
      <c r="D1243" s="416"/>
      <c r="E1243" s="412"/>
    </row>
    <row r="1244" spans="1:5" s="437" customFormat="1" ht="17.25" customHeight="1" outlineLevel="1">
      <c r="A1244" s="440"/>
      <c r="B1244" s="413" t="s">
        <v>606</v>
      </c>
      <c r="C1244" s="415"/>
      <c r="D1244" s="412">
        <v>100</v>
      </c>
      <c r="E1244" s="412"/>
    </row>
    <row r="1245" spans="1:5" s="437" customFormat="1" ht="17.25" customHeight="1" outlineLevel="1">
      <c r="A1245" s="440"/>
      <c r="B1245" s="413" t="s">
        <v>607</v>
      </c>
      <c r="C1245" s="415"/>
      <c r="D1245" s="412">
        <v>0</v>
      </c>
      <c r="E1245" s="412"/>
    </row>
    <row r="1246" spans="1:5" s="437" customFormat="1" ht="17.25" customHeight="1" outlineLevel="1">
      <c r="A1246" s="440"/>
      <c r="B1246" s="413" t="s">
        <v>608</v>
      </c>
      <c r="C1246" s="415"/>
      <c r="D1246" s="412">
        <v>40</v>
      </c>
      <c r="E1246" s="412"/>
    </row>
    <row r="1247" spans="1:5" s="437" customFormat="1" ht="17.25" customHeight="1" outlineLevel="1">
      <c r="A1247" s="440"/>
      <c r="B1247" s="413" t="s">
        <v>609</v>
      </c>
      <c r="C1247" s="415"/>
      <c r="D1247" s="412">
        <v>0</v>
      </c>
      <c r="E1247" s="412"/>
    </row>
    <row r="1248" spans="1:5" s="437" customFormat="1" ht="17.25" customHeight="1" outlineLevel="1">
      <c r="A1248" s="440"/>
      <c r="B1248" s="413" t="s">
        <v>610</v>
      </c>
      <c r="C1248" s="415"/>
      <c r="D1248" s="416" t="s">
        <v>611</v>
      </c>
      <c r="E1248" s="412"/>
    </row>
    <row r="1249" spans="1:5" s="437" customFormat="1" ht="17.25" customHeight="1" outlineLevel="1">
      <c r="A1249" s="440"/>
      <c r="B1249" s="411" t="s">
        <v>205</v>
      </c>
      <c r="C1249" s="415" t="s">
        <v>229</v>
      </c>
      <c r="D1249" s="412"/>
      <c r="E1249" s="412"/>
    </row>
    <row r="1250" spans="1:5" s="437" customFormat="1" ht="17.25" customHeight="1" outlineLevel="1">
      <c r="A1250" s="440"/>
      <c r="B1250" s="413" t="s">
        <v>207</v>
      </c>
      <c r="C1250" s="415"/>
      <c r="D1250" s="416" t="s">
        <v>615</v>
      </c>
      <c r="E1250" s="412"/>
    </row>
    <row r="1251" spans="1:5" s="437" customFormat="1" ht="17.25" customHeight="1" outlineLevel="1">
      <c r="A1251" s="440"/>
      <c r="B1251" s="413" t="s">
        <v>208</v>
      </c>
      <c r="C1251" s="415"/>
      <c r="D1251" s="412">
        <v>0</v>
      </c>
      <c r="E1251" s="412"/>
    </row>
    <row r="1252" spans="1:5" s="437" customFormat="1" ht="17.25" customHeight="1" outlineLevel="1">
      <c r="A1252" s="424"/>
      <c r="B1252" s="413" t="s">
        <v>209</v>
      </c>
      <c r="C1252" s="415"/>
      <c r="D1252" s="412">
        <v>11</v>
      </c>
      <c r="E1252" s="412"/>
    </row>
    <row r="1253" spans="1:5" s="437" customFormat="1" ht="17.25" customHeight="1" outlineLevel="1">
      <c r="A1253" s="440"/>
      <c r="B1253" s="413" t="s">
        <v>210</v>
      </c>
      <c r="C1253" s="415"/>
      <c r="D1253" s="412">
        <v>0</v>
      </c>
      <c r="E1253" s="412"/>
    </row>
    <row r="1254" spans="1:5" s="437" customFormat="1" ht="17.25" customHeight="1" outlineLevel="1">
      <c r="A1254" s="440"/>
      <c r="B1254" s="413" t="s">
        <v>211</v>
      </c>
      <c r="C1254" s="415"/>
      <c r="D1254" s="412">
        <v>1</v>
      </c>
      <c r="E1254" s="412"/>
    </row>
    <row r="1255" spans="1:5" s="437" customFormat="1" ht="17.25" customHeight="1" outlineLevel="1">
      <c r="A1255" s="440"/>
      <c r="B1255" s="413" t="s">
        <v>212</v>
      </c>
      <c r="C1255" s="415"/>
      <c r="D1255" s="412">
        <v>1</v>
      </c>
      <c r="E1255" s="412"/>
    </row>
    <row r="1256" spans="1:5" s="437" customFormat="1" ht="17.25" customHeight="1" outlineLevel="1">
      <c r="A1256" s="440"/>
      <c r="B1256" s="413" t="s">
        <v>652</v>
      </c>
      <c r="C1256" s="415"/>
      <c r="D1256" s="412">
        <v>1</v>
      </c>
      <c r="E1256" s="412"/>
    </row>
    <row r="1257" spans="1:5" s="437" customFormat="1" ht="17.25" customHeight="1" outlineLevel="1">
      <c r="A1257" s="440"/>
      <c r="B1257" s="413" t="s">
        <v>653</v>
      </c>
      <c r="C1257" s="415"/>
      <c r="D1257" s="412">
        <v>0</v>
      </c>
      <c r="E1257" s="412"/>
    </row>
    <row r="1258" spans="1:5" s="437" customFormat="1" ht="17.25" customHeight="1" outlineLevel="1">
      <c r="A1258" s="440"/>
      <c r="B1258" s="413" t="s">
        <v>213</v>
      </c>
      <c r="C1258" s="415"/>
      <c r="D1258" s="416" t="s">
        <v>214</v>
      </c>
      <c r="E1258" s="412"/>
    </row>
    <row r="1259" spans="1:5" s="437" customFormat="1" ht="17.25" customHeight="1" outlineLevel="1">
      <c r="A1259" s="440"/>
      <c r="B1259" s="413" t="s">
        <v>215</v>
      </c>
      <c r="C1259" s="415"/>
      <c r="D1259" s="416" t="s">
        <v>216</v>
      </c>
      <c r="E1259" s="412"/>
    </row>
    <row r="1260" spans="1:5" s="437" customFormat="1" ht="17.25" customHeight="1" outlineLevel="1">
      <c r="A1260" s="440"/>
      <c r="B1260" s="413" t="s">
        <v>217</v>
      </c>
      <c r="C1260" s="415"/>
      <c r="D1260" s="416" t="s">
        <v>218</v>
      </c>
      <c r="E1260" s="412"/>
    </row>
    <row r="1261" spans="1:5" s="437" customFormat="1" ht="14.25" customHeight="1" outlineLevel="1">
      <c r="A1261" s="440"/>
      <c r="B1261" s="413" t="s">
        <v>219</v>
      </c>
      <c r="C1261" s="415"/>
      <c r="D1261" s="416" t="s">
        <v>220</v>
      </c>
      <c r="E1261" s="412"/>
    </row>
    <row r="1262" spans="1:5" s="409" customFormat="1" ht="15" customHeight="1" outlineLevel="1">
      <c r="A1262" s="440"/>
      <c r="B1262" s="411" t="s">
        <v>634</v>
      </c>
      <c r="C1262" s="415" t="s">
        <v>230</v>
      </c>
      <c r="D1262" s="412">
        <v>17</v>
      </c>
      <c r="E1262" s="412"/>
    </row>
    <row r="1263" spans="1:5" s="437" customFormat="1" ht="23.25" customHeight="1" outlineLevel="1">
      <c r="A1263" s="424"/>
      <c r="B1263" s="411" t="s">
        <v>636</v>
      </c>
      <c r="C1263" s="415" t="s">
        <v>229</v>
      </c>
      <c r="D1263" s="483">
        <v>10</v>
      </c>
      <c r="E1263" s="483"/>
    </row>
    <row r="1264" spans="1:5" s="437" customFormat="1" ht="23.25" customHeight="1" outlineLevel="1">
      <c r="A1264" s="443"/>
      <c r="B1264" s="420"/>
      <c r="C1264" s="421"/>
      <c r="D1264" s="422"/>
      <c r="E1264" s="422"/>
    </row>
    <row r="1265" spans="1:5" s="437" customFormat="1" ht="35.25" customHeight="1" outlineLevel="1">
      <c r="A1265" s="424">
        <v>812</v>
      </c>
      <c r="B1265" s="425" t="s">
        <v>231</v>
      </c>
      <c r="C1265" s="464"/>
      <c r="D1265" s="436"/>
      <c r="E1265" s="436"/>
    </row>
    <row r="1266" spans="1:5" s="437" customFormat="1" ht="27" customHeight="1" outlineLevel="1">
      <c r="A1266" s="440"/>
      <c r="B1266" s="417" t="s">
        <v>192</v>
      </c>
      <c r="C1266" s="415" t="s">
        <v>232</v>
      </c>
      <c r="D1266" s="412">
        <v>0</v>
      </c>
      <c r="E1266" s="412"/>
    </row>
    <row r="1267" spans="1:5" s="437" customFormat="1" ht="17.25" customHeight="1" outlineLevel="1">
      <c r="A1267" s="424"/>
      <c r="B1267" s="411" t="s">
        <v>194</v>
      </c>
      <c r="C1267" s="415" t="s">
        <v>233</v>
      </c>
      <c r="D1267" s="412"/>
      <c r="E1267" s="412"/>
    </row>
    <row r="1268" spans="1:5" s="437" customFormat="1" ht="17.25" customHeight="1" outlineLevel="1">
      <c r="A1268" s="440"/>
      <c r="B1268" s="413" t="s">
        <v>196</v>
      </c>
      <c r="C1268" s="415"/>
      <c r="D1268" s="412">
        <v>0</v>
      </c>
      <c r="E1268" s="412"/>
    </row>
    <row r="1269" spans="1:5" s="437" customFormat="1" ht="17.25" customHeight="1" outlineLevel="1">
      <c r="A1269" s="440"/>
      <c r="B1269" s="413" t="s">
        <v>197</v>
      </c>
      <c r="C1269" s="415"/>
      <c r="D1269" s="412">
        <v>1</v>
      </c>
      <c r="E1269" s="412"/>
    </row>
    <row r="1270" spans="1:5" s="437" customFormat="1" ht="17.25" customHeight="1" outlineLevel="1">
      <c r="A1270" s="440"/>
      <c r="B1270" s="413" t="s">
        <v>598</v>
      </c>
      <c r="C1270" s="415"/>
      <c r="D1270" s="416"/>
      <c r="E1270" s="412"/>
    </row>
    <row r="1271" spans="1:5" s="437" customFormat="1" ht="17.25" customHeight="1" outlineLevel="1">
      <c r="A1271" s="440"/>
      <c r="B1271" s="413" t="s">
        <v>599</v>
      </c>
      <c r="C1271" s="415" t="s">
        <v>234</v>
      </c>
      <c r="D1271" s="416" t="s">
        <v>600</v>
      </c>
      <c r="E1271" s="412"/>
    </row>
    <row r="1272" spans="1:5" s="437" customFormat="1" ht="17.25" customHeight="1" outlineLevel="1">
      <c r="A1272" s="440"/>
      <c r="B1272" s="413" t="s">
        <v>199</v>
      </c>
      <c r="C1272" s="415" t="s">
        <v>235</v>
      </c>
      <c r="D1272" s="416" t="s">
        <v>602</v>
      </c>
      <c r="E1272" s="412"/>
    </row>
    <row r="1273" spans="1:5" s="437" customFormat="1" ht="17.25" customHeight="1" outlineLevel="1">
      <c r="A1273" s="440"/>
      <c r="B1273" s="413" t="s">
        <v>201</v>
      </c>
      <c r="C1273" s="415" t="s">
        <v>236</v>
      </c>
      <c r="D1273" s="416" t="s">
        <v>602</v>
      </c>
      <c r="E1273" s="412"/>
    </row>
    <row r="1274" spans="1:5" s="437" customFormat="1" ht="43.5" customHeight="1" outlineLevel="1">
      <c r="A1274" s="440"/>
      <c r="B1274" s="413" t="s">
        <v>603</v>
      </c>
      <c r="C1274" s="415"/>
      <c r="D1274" s="416" t="s">
        <v>604</v>
      </c>
      <c r="E1274" s="412"/>
    </row>
    <row r="1275" spans="1:5" s="437" customFormat="1" ht="24" customHeight="1" outlineLevel="1">
      <c r="A1275" s="442"/>
      <c r="B1275" s="417" t="s">
        <v>203</v>
      </c>
      <c r="C1275" s="415" t="s">
        <v>237</v>
      </c>
      <c r="D1275" s="416"/>
      <c r="E1275" s="412"/>
    </row>
    <row r="1276" spans="1:5" s="437" customFormat="1" ht="17.25" customHeight="1" outlineLevel="1">
      <c r="A1276" s="424"/>
      <c r="B1276" s="413" t="s">
        <v>606</v>
      </c>
      <c r="C1276" s="415"/>
      <c r="D1276" s="412">
        <v>100</v>
      </c>
      <c r="E1276" s="412"/>
    </row>
    <row r="1277" spans="1:5" s="437" customFormat="1" ht="17.25" customHeight="1" outlineLevel="1">
      <c r="A1277" s="440"/>
      <c r="B1277" s="413" t="s">
        <v>607</v>
      </c>
      <c r="C1277" s="415"/>
      <c r="D1277" s="412">
        <v>0</v>
      </c>
      <c r="E1277" s="412"/>
    </row>
    <row r="1278" spans="1:5" s="437" customFormat="1" ht="17.25" customHeight="1" outlineLevel="1">
      <c r="A1278" s="440"/>
      <c r="B1278" s="413" t="s">
        <v>608</v>
      </c>
      <c r="C1278" s="415"/>
      <c r="D1278" s="412">
        <v>40</v>
      </c>
      <c r="E1278" s="412"/>
    </row>
    <row r="1279" spans="1:5" s="437" customFormat="1" ht="17.25" customHeight="1" outlineLevel="1">
      <c r="A1279" s="440"/>
      <c r="B1279" s="413" t="s">
        <v>609</v>
      </c>
      <c r="C1279" s="415"/>
      <c r="D1279" s="412">
        <v>0</v>
      </c>
      <c r="E1279" s="412"/>
    </row>
    <row r="1280" spans="1:5" s="437" customFormat="1" ht="17.25" customHeight="1" outlineLevel="1">
      <c r="A1280" s="440"/>
      <c r="B1280" s="413" t="s">
        <v>610</v>
      </c>
      <c r="C1280" s="415"/>
      <c r="D1280" s="416" t="s">
        <v>611</v>
      </c>
      <c r="E1280" s="412"/>
    </row>
    <row r="1281" spans="1:5" s="437" customFormat="1" ht="17.25" customHeight="1" outlineLevel="1">
      <c r="A1281" s="440"/>
      <c r="B1281" s="411" t="s">
        <v>205</v>
      </c>
      <c r="C1281" s="415" t="s">
        <v>238</v>
      </c>
      <c r="D1281" s="412"/>
      <c r="E1281" s="412"/>
    </row>
    <row r="1282" spans="1:5" s="437" customFormat="1" ht="17.25" customHeight="1" outlineLevel="1">
      <c r="A1282" s="440"/>
      <c r="B1282" s="413" t="s">
        <v>207</v>
      </c>
      <c r="C1282" s="415"/>
      <c r="D1282" s="416" t="s">
        <v>615</v>
      </c>
      <c r="E1282" s="412"/>
    </row>
    <row r="1283" spans="1:5" s="437" customFormat="1" ht="17.25" customHeight="1" outlineLevel="1">
      <c r="A1283" s="440"/>
      <c r="B1283" s="413" t="s">
        <v>208</v>
      </c>
      <c r="C1283" s="415"/>
      <c r="D1283" s="412">
        <v>0</v>
      </c>
      <c r="E1283" s="412"/>
    </row>
    <row r="1284" spans="1:5" s="437" customFormat="1" ht="17.25" customHeight="1" outlineLevel="1">
      <c r="A1284" s="440"/>
      <c r="B1284" s="413" t="s">
        <v>209</v>
      </c>
      <c r="C1284" s="415"/>
      <c r="D1284" s="412">
        <v>11</v>
      </c>
      <c r="E1284" s="412"/>
    </row>
    <row r="1285" spans="1:5" s="437" customFormat="1" ht="17.25" customHeight="1" outlineLevel="1">
      <c r="A1285" s="440"/>
      <c r="B1285" s="413" t="s">
        <v>210</v>
      </c>
      <c r="C1285" s="415"/>
      <c r="D1285" s="412">
        <v>0</v>
      </c>
      <c r="E1285" s="412"/>
    </row>
    <row r="1286" spans="1:5" s="437" customFormat="1" ht="17.25" customHeight="1" outlineLevel="1">
      <c r="A1286" s="440"/>
      <c r="B1286" s="413" t="s">
        <v>211</v>
      </c>
      <c r="C1286" s="415"/>
      <c r="D1286" s="412">
        <v>1</v>
      </c>
      <c r="E1286" s="412"/>
    </row>
    <row r="1287" spans="1:5" s="437" customFormat="1" ht="17.25" customHeight="1" outlineLevel="1">
      <c r="A1287" s="440"/>
      <c r="B1287" s="413" t="s">
        <v>212</v>
      </c>
      <c r="C1287" s="415"/>
      <c r="D1287" s="412">
        <v>1</v>
      </c>
      <c r="E1287" s="412"/>
    </row>
    <row r="1288" spans="1:5" s="437" customFormat="1" ht="17.25" customHeight="1" outlineLevel="1">
      <c r="A1288" s="440"/>
      <c r="B1288" s="413" t="s">
        <v>652</v>
      </c>
      <c r="C1288" s="415"/>
      <c r="D1288" s="412">
        <v>1</v>
      </c>
      <c r="E1288" s="412"/>
    </row>
    <row r="1289" spans="1:5" s="437" customFormat="1" ht="17.25" customHeight="1" outlineLevel="1">
      <c r="A1289" s="440"/>
      <c r="B1289" s="413" t="s">
        <v>653</v>
      </c>
      <c r="C1289" s="415"/>
      <c r="D1289" s="412">
        <v>0</v>
      </c>
      <c r="E1289" s="412"/>
    </row>
    <row r="1290" spans="1:5" s="437" customFormat="1" ht="17.25" customHeight="1" outlineLevel="1">
      <c r="A1290" s="440"/>
      <c r="B1290" s="413" t="s">
        <v>213</v>
      </c>
      <c r="C1290" s="415"/>
      <c r="D1290" s="416" t="s">
        <v>214</v>
      </c>
      <c r="E1290" s="412"/>
    </row>
    <row r="1291" spans="1:5" s="437" customFormat="1" ht="17.25" customHeight="1" outlineLevel="1">
      <c r="A1291" s="440"/>
      <c r="B1291" s="413" t="s">
        <v>215</v>
      </c>
      <c r="C1291" s="415"/>
      <c r="D1291" s="416" t="s">
        <v>216</v>
      </c>
      <c r="E1291" s="412"/>
    </row>
    <row r="1292" spans="1:5" s="437" customFormat="1" ht="17.25" customHeight="1" outlineLevel="1">
      <c r="A1292" s="440"/>
      <c r="B1292" s="413" t="s">
        <v>217</v>
      </c>
      <c r="C1292" s="415"/>
      <c r="D1292" s="416" t="s">
        <v>218</v>
      </c>
      <c r="E1292" s="412"/>
    </row>
    <row r="1293" spans="1:5" s="437" customFormat="1" ht="17.25" customHeight="1" outlineLevel="1">
      <c r="A1293" s="440"/>
      <c r="B1293" s="413" t="s">
        <v>219</v>
      </c>
      <c r="C1293" s="415"/>
      <c r="D1293" s="416" t="s">
        <v>220</v>
      </c>
      <c r="E1293" s="412"/>
    </row>
    <row r="1294" spans="1:5" s="409" customFormat="1" ht="17.25" customHeight="1" outlineLevel="1">
      <c r="A1294" s="440"/>
      <c r="B1294" s="411" t="s">
        <v>634</v>
      </c>
      <c r="C1294" s="415" t="s">
        <v>239</v>
      </c>
      <c r="D1294" s="412">
        <v>17</v>
      </c>
      <c r="E1294" s="412"/>
    </row>
    <row r="1295" spans="1:5" s="437" customFormat="1" ht="12" customHeight="1" outlineLevel="1">
      <c r="A1295" s="424"/>
      <c r="B1295" s="411" t="s">
        <v>636</v>
      </c>
      <c r="C1295" s="415" t="s">
        <v>238</v>
      </c>
      <c r="D1295" s="483">
        <v>10</v>
      </c>
      <c r="E1295" s="483"/>
    </row>
    <row r="1296" spans="1:5" s="437" customFormat="1" ht="20.25" customHeight="1" outlineLevel="1">
      <c r="A1296" s="443"/>
      <c r="B1296" s="420"/>
      <c r="C1296" s="421"/>
      <c r="D1296" s="422"/>
      <c r="E1296" s="422"/>
    </row>
    <row r="1297" spans="1:5" s="437" customFormat="1" ht="17.25" customHeight="1" outlineLevel="1">
      <c r="A1297" s="424">
        <v>813</v>
      </c>
      <c r="B1297" s="425" t="s">
        <v>240</v>
      </c>
      <c r="C1297" s="464"/>
      <c r="D1297" s="436"/>
      <c r="E1297" s="436"/>
    </row>
    <row r="1298" spans="1:5" s="437" customFormat="1" ht="15.75" customHeight="1" outlineLevel="1">
      <c r="A1298" s="440"/>
      <c r="B1298" s="411" t="s">
        <v>241</v>
      </c>
      <c r="C1298" s="415" t="s">
        <v>242</v>
      </c>
      <c r="D1298" s="412"/>
      <c r="E1298" s="525"/>
    </row>
    <row r="1299" spans="1:5" s="437" customFormat="1" ht="15.75" customHeight="1" outlineLevel="1">
      <c r="A1299" s="440"/>
      <c r="B1299" s="413" t="s">
        <v>243</v>
      </c>
      <c r="C1299" s="415"/>
      <c r="D1299" s="412">
        <v>0</v>
      </c>
      <c r="E1299" s="412"/>
    </row>
    <row r="1300" spans="1:5" s="437" customFormat="1" ht="17.25" customHeight="1" outlineLevel="1">
      <c r="A1300" s="440"/>
      <c r="B1300" s="413" t="s">
        <v>244</v>
      </c>
      <c r="C1300" s="415"/>
      <c r="D1300" s="412">
        <v>0</v>
      </c>
      <c r="E1300" s="412"/>
    </row>
    <row r="1301" spans="1:5" s="437" customFormat="1" ht="17.25" customHeight="1" outlineLevel="1">
      <c r="A1301" s="424"/>
      <c r="B1301" s="411" t="s">
        <v>245</v>
      </c>
      <c r="C1301" s="415" t="s">
        <v>246</v>
      </c>
      <c r="D1301" s="412"/>
      <c r="E1301" s="412"/>
    </row>
    <row r="1302" spans="1:5" s="437" customFormat="1" ht="17.25" customHeight="1" outlineLevel="1">
      <c r="A1302" s="440"/>
      <c r="B1302" s="413" t="s">
        <v>247</v>
      </c>
      <c r="C1302" s="415"/>
      <c r="D1302" s="412">
        <v>0</v>
      </c>
      <c r="E1302" s="412"/>
    </row>
    <row r="1303" spans="1:5" s="437" customFormat="1" ht="17.25" customHeight="1" outlineLevel="1">
      <c r="A1303" s="424"/>
      <c r="B1303" s="619" t="s">
        <v>248</v>
      </c>
      <c r="C1303" s="622"/>
      <c r="D1303" s="621">
        <v>0</v>
      </c>
      <c r="E1303" s="412"/>
    </row>
    <row r="1304" spans="1:5" s="437" customFormat="1" ht="17.25" customHeight="1" outlineLevel="1">
      <c r="A1304" s="424"/>
      <c r="B1304" s="413" t="s">
        <v>598</v>
      </c>
      <c r="C1304" s="415"/>
      <c r="D1304" s="416"/>
      <c r="E1304" s="412"/>
    </row>
    <row r="1305" spans="1:5" s="437" customFormat="1" ht="17.25" customHeight="1" outlineLevel="1">
      <c r="A1305" s="440"/>
      <c r="B1305" s="413" t="s">
        <v>599</v>
      </c>
      <c r="C1305" s="415" t="s">
        <v>249</v>
      </c>
      <c r="D1305" s="416" t="s">
        <v>600</v>
      </c>
      <c r="E1305" s="412"/>
    </row>
    <row r="1306" spans="1:5" s="437" customFormat="1" ht="17.25" customHeight="1" outlineLevel="1">
      <c r="A1306" s="440"/>
      <c r="B1306" s="413" t="s">
        <v>199</v>
      </c>
      <c r="C1306" s="415" t="s">
        <v>250</v>
      </c>
      <c r="D1306" s="416" t="s">
        <v>602</v>
      </c>
      <c r="E1306" s="412"/>
    </row>
    <row r="1307" spans="1:5" s="437" customFormat="1" ht="17.25" customHeight="1" outlineLevel="1">
      <c r="A1307" s="440"/>
      <c r="B1307" s="413" t="s">
        <v>201</v>
      </c>
      <c r="C1307" s="415" t="s">
        <v>251</v>
      </c>
      <c r="D1307" s="416" t="s">
        <v>602</v>
      </c>
      <c r="E1307" s="412"/>
    </row>
    <row r="1308" spans="1:5" s="437" customFormat="1" ht="50.25" customHeight="1" outlineLevel="1">
      <c r="A1308" s="440"/>
      <c r="B1308" s="413" t="s">
        <v>603</v>
      </c>
      <c r="C1308" s="415"/>
      <c r="D1308" s="416" t="s">
        <v>604</v>
      </c>
      <c r="E1308" s="412"/>
    </row>
    <row r="1309" spans="1:5" s="437" customFormat="1" ht="24" customHeight="1" outlineLevel="1">
      <c r="A1309" s="440"/>
      <c r="B1309" s="417" t="s">
        <v>203</v>
      </c>
      <c r="C1309" s="415" t="s">
        <v>252</v>
      </c>
      <c r="D1309" s="416"/>
      <c r="E1309" s="412"/>
    </row>
    <row r="1310" spans="1:5" s="437" customFormat="1" ht="17.25" customHeight="1" outlineLevel="1">
      <c r="A1310" s="440"/>
      <c r="B1310" s="413" t="s">
        <v>606</v>
      </c>
      <c r="C1310" s="415"/>
      <c r="D1310" s="412">
        <v>100</v>
      </c>
      <c r="E1310" s="412"/>
    </row>
    <row r="1311" spans="1:5" s="437" customFormat="1" ht="17.25" customHeight="1" outlineLevel="1">
      <c r="A1311" s="440"/>
      <c r="B1311" s="413" t="s">
        <v>607</v>
      </c>
      <c r="C1311" s="415"/>
      <c r="D1311" s="412">
        <v>0</v>
      </c>
      <c r="E1311" s="412"/>
    </row>
    <row r="1312" spans="1:5" s="437" customFormat="1" ht="17.25" customHeight="1" outlineLevel="1">
      <c r="A1312" s="440"/>
      <c r="B1312" s="413" t="s">
        <v>608</v>
      </c>
      <c r="C1312" s="415"/>
      <c r="D1312" s="412">
        <v>40</v>
      </c>
      <c r="E1312" s="412"/>
    </row>
    <row r="1313" spans="1:5" s="437" customFormat="1" ht="17.25" customHeight="1" outlineLevel="1">
      <c r="A1313" s="440"/>
      <c r="B1313" s="413" t="s">
        <v>609</v>
      </c>
      <c r="C1313" s="415"/>
      <c r="D1313" s="412">
        <v>0</v>
      </c>
      <c r="E1313" s="412"/>
    </row>
    <row r="1314" spans="1:5" s="437" customFormat="1" ht="17.25" customHeight="1" outlineLevel="1">
      <c r="A1314" s="440"/>
      <c r="B1314" s="413" t="s">
        <v>610</v>
      </c>
      <c r="C1314" s="415"/>
      <c r="D1314" s="416" t="s">
        <v>611</v>
      </c>
      <c r="E1314" s="412"/>
    </row>
    <row r="1315" spans="1:5" s="437" customFormat="1" ht="17.25" customHeight="1" outlineLevel="1">
      <c r="A1315" s="440"/>
      <c r="B1315" s="411" t="s">
        <v>253</v>
      </c>
      <c r="C1315" s="415" t="s">
        <v>254</v>
      </c>
      <c r="D1315" s="412"/>
      <c r="E1315" s="412"/>
    </row>
    <row r="1316" spans="1:5" s="437" customFormat="1" ht="17.25" customHeight="1" outlineLevel="1">
      <c r="A1316" s="440"/>
      <c r="B1316" s="413" t="s">
        <v>207</v>
      </c>
      <c r="C1316" s="415"/>
      <c r="D1316" s="416" t="s">
        <v>615</v>
      </c>
      <c r="E1316" s="412"/>
    </row>
    <row r="1317" spans="1:5" s="437" customFormat="1" ht="17.25" customHeight="1" outlineLevel="1">
      <c r="A1317" s="440"/>
      <c r="B1317" s="413" t="s">
        <v>208</v>
      </c>
      <c r="C1317" s="415"/>
      <c r="D1317" s="412">
        <v>0</v>
      </c>
      <c r="E1317" s="412"/>
    </row>
    <row r="1318" spans="1:5" s="437" customFormat="1" ht="17.25" customHeight="1" outlineLevel="1">
      <c r="A1318" s="440"/>
      <c r="B1318" s="413" t="s">
        <v>209</v>
      </c>
      <c r="C1318" s="415"/>
      <c r="D1318" s="412">
        <v>11</v>
      </c>
      <c r="E1318" s="412"/>
    </row>
    <row r="1319" spans="1:5" s="437" customFormat="1" ht="17.25" customHeight="1" outlineLevel="1">
      <c r="A1319" s="440"/>
      <c r="B1319" s="413" t="s">
        <v>210</v>
      </c>
      <c r="C1319" s="415"/>
      <c r="D1319" s="412">
        <v>0</v>
      </c>
      <c r="E1319" s="412"/>
    </row>
    <row r="1320" spans="1:5" s="437" customFormat="1" ht="17.25" customHeight="1" outlineLevel="1">
      <c r="A1320" s="440"/>
      <c r="B1320" s="413" t="s">
        <v>211</v>
      </c>
      <c r="C1320" s="415"/>
      <c r="D1320" s="412">
        <v>1</v>
      </c>
      <c r="E1320" s="412"/>
    </row>
    <row r="1321" spans="1:5" s="437" customFormat="1" ht="17.25" customHeight="1" outlineLevel="1">
      <c r="A1321" s="440"/>
      <c r="B1321" s="413" t="s">
        <v>212</v>
      </c>
      <c r="C1321" s="415"/>
      <c r="D1321" s="412">
        <v>1</v>
      </c>
      <c r="E1321" s="412"/>
    </row>
    <row r="1322" spans="1:5" s="437" customFormat="1" ht="17.25" customHeight="1" outlineLevel="1">
      <c r="A1322" s="440"/>
      <c r="B1322" s="413" t="s">
        <v>652</v>
      </c>
      <c r="C1322" s="415"/>
      <c r="D1322" s="412">
        <v>1</v>
      </c>
      <c r="E1322" s="412"/>
    </row>
    <row r="1323" spans="1:5" s="437" customFormat="1" ht="17.25" customHeight="1" outlineLevel="1">
      <c r="A1323" s="424"/>
      <c r="B1323" s="413" t="s">
        <v>653</v>
      </c>
      <c r="C1323" s="415"/>
      <c r="D1323" s="412">
        <v>0</v>
      </c>
      <c r="E1323" s="412"/>
    </row>
    <row r="1324" spans="1:5" s="437" customFormat="1" ht="17.25" customHeight="1" outlineLevel="1">
      <c r="A1324" s="440"/>
      <c r="B1324" s="413" t="s">
        <v>213</v>
      </c>
      <c r="C1324" s="415"/>
      <c r="D1324" s="416" t="s">
        <v>214</v>
      </c>
      <c r="E1324" s="412"/>
    </row>
    <row r="1325" spans="1:5" s="437" customFormat="1" ht="17.25" customHeight="1" outlineLevel="1">
      <c r="A1325" s="440"/>
      <c r="B1325" s="413" t="s">
        <v>215</v>
      </c>
      <c r="C1325" s="415"/>
      <c r="D1325" s="416" t="s">
        <v>216</v>
      </c>
      <c r="E1325" s="412"/>
    </row>
    <row r="1326" spans="1:5" s="437" customFormat="1" ht="17.25" customHeight="1" outlineLevel="1">
      <c r="A1326" s="440"/>
      <c r="B1326" s="413" t="s">
        <v>217</v>
      </c>
      <c r="C1326" s="415"/>
      <c r="D1326" s="416" t="s">
        <v>218</v>
      </c>
      <c r="E1326" s="412"/>
    </row>
    <row r="1327" spans="1:5" s="437" customFormat="1" ht="17.25" customHeight="1" outlineLevel="1">
      <c r="A1327" s="440"/>
      <c r="B1327" s="413" t="s">
        <v>255</v>
      </c>
      <c r="C1327" s="415"/>
      <c r="D1327" s="416" t="s">
        <v>220</v>
      </c>
      <c r="E1327" s="412"/>
    </row>
    <row r="1328" spans="1:6" ht="14.25" customHeight="1" outlineLevel="1">
      <c r="A1328" s="440"/>
      <c r="B1328" s="411" t="s">
        <v>634</v>
      </c>
      <c r="C1328" s="415" t="s">
        <v>256</v>
      </c>
      <c r="D1328" s="412">
        <v>17</v>
      </c>
      <c r="E1328" s="412"/>
      <c r="F1328" s="437"/>
    </row>
    <row r="1329" spans="1:6" ht="12.75" customHeight="1" outlineLevel="1">
      <c r="A1329" s="410"/>
      <c r="B1329" s="413" t="s">
        <v>636</v>
      </c>
      <c r="C1329" s="410" t="s">
        <v>254</v>
      </c>
      <c r="D1329" s="412">
        <v>10</v>
      </c>
      <c r="E1329" s="412"/>
      <c r="F1329" s="437"/>
    </row>
    <row r="1330" spans="1:5" s="437" customFormat="1" ht="16.5" customHeight="1" outlineLevel="1">
      <c r="A1330" s="429"/>
      <c r="B1330" s="435"/>
      <c r="C1330" s="429"/>
      <c r="D1330" s="432"/>
      <c r="E1330" s="432"/>
    </row>
    <row r="1331" spans="1:5" ht="27.75" customHeight="1" outlineLevel="1">
      <c r="A1331" s="424">
        <v>840</v>
      </c>
      <c r="B1331" s="425" t="s">
        <v>257</v>
      </c>
      <c r="C1331" s="464"/>
      <c r="D1331" s="436"/>
      <c r="E1331" s="524" t="s">
        <v>469</v>
      </c>
    </row>
    <row r="1332" spans="1:5" s="437" customFormat="1" ht="24" customHeight="1" outlineLevel="1">
      <c r="A1332" s="429"/>
      <c r="B1332" s="628" t="s">
        <v>258</v>
      </c>
      <c r="C1332" s="629" t="s">
        <v>259</v>
      </c>
      <c r="D1332" s="635" t="s">
        <v>550</v>
      </c>
      <c r="E1332" s="432"/>
    </row>
    <row r="1333" spans="1:5" ht="27.75" customHeight="1" outlineLevel="1">
      <c r="A1333" s="424">
        <v>841</v>
      </c>
      <c r="B1333" s="425" t="s">
        <v>260</v>
      </c>
      <c r="C1333" s="464"/>
      <c r="D1333" s="445"/>
      <c r="E1333" s="524" t="s">
        <v>469</v>
      </c>
    </row>
    <row r="1334" spans="1:5" s="437" customFormat="1" ht="24" customHeight="1" outlineLevel="1">
      <c r="A1334" s="429"/>
      <c r="B1334" s="628" t="s">
        <v>258</v>
      </c>
      <c r="C1334" s="629" t="s">
        <v>261</v>
      </c>
      <c r="D1334" s="635" t="s">
        <v>550</v>
      </c>
      <c r="E1334" s="432"/>
    </row>
    <row r="1335" spans="1:5" ht="27.75" customHeight="1" outlineLevel="1">
      <c r="A1335" s="424">
        <v>842</v>
      </c>
      <c r="B1335" s="636" t="s">
        <v>262</v>
      </c>
      <c r="C1335" s="637"/>
      <c r="D1335" s="638"/>
      <c r="E1335" s="524" t="s">
        <v>469</v>
      </c>
    </row>
    <row r="1336" spans="1:5" ht="12" customHeight="1" outlineLevel="1">
      <c r="A1336" s="410"/>
      <c r="B1336" s="639" t="s">
        <v>258</v>
      </c>
      <c r="C1336" s="622" t="s">
        <v>263</v>
      </c>
      <c r="D1336" s="635" t="s">
        <v>550</v>
      </c>
      <c r="E1336" s="412"/>
    </row>
    <row r="1337" spans="1:5" s="437" customFormat="1" ht="16.5" customHeight="1" outlineLevel="1">
      <c r="A1337" s="429"/>
      <c r="B1337" s="463"/>
      <c r="C1337" s="431"/>
      <c r="D1337" s="432"/>
      <c r="E1337" s="432"/>
    </row>
    <row r="1338" spans="1:5" ht="15.75" customHeight="1" outlineLevel="1">
      <c r="A1338" s="424">
        <v>850</v>
      </c>
      <c r="B1338" s="425" t="s">
        <v>264</v>
      </c>
      <c r="C1338" s="464"/>
      <c r="D1338" s="436"/>
      <c r="E1338" s="436"/>
    </row>
    <row r="1339" spans="1:5" ht="15.75" customHeight="1" outlineLevel="1">
      <c r="A1339" s="410"/>
      <c r="B1339" s="411" t="s">
        <v>720</v>
      </c>
      <c r="C1339" s="415" t="s">
        <v>265</v>
      </c>
      <c r="D1339" s="412">
        <v>10</v>
      </c>
      <c r="E1339" s="412"/>
    </row>
    <row r="1340" spans="1:5" ht="15.75" customHeight="1" outlineLevel="1">
      <c r="A1340" s="410"/>
      <c r="B1340" s="411" t="s">
        <v>722</v>
      </c>
      <c r="C1340" s="415" t="s">
        <v>266</v>
      </c>
      <c r="D1340" s="412"/>
      <c r="E1340" s="524"/>
    </row>
    <row r="1341" spans="1:6" ht="15.75" customHeight="1" outlineLevel="1">
      <c r="A1341" s="410"/>
      <c r="B1341" s="619" t="s">
        <v>724</v>
      </c>
      <c r="C1341" s="620"/>
      <c r="D1341" s="640" t="s">
        <v>725</v>
      </c>
      <c r="E1341" s="412"/>
      <c r="F1341" s="512"/>
    </row>
    <row r="1342" spans="1:6" ht="24" customHeight="1" outlineLevel="1">
      <c r="A1342" s="410"/>
      <c r="B1342" s="619" t="s">
        <v>551</v>
      </c>
      <c r="C1342" s="620"/>
      <c r="D1342" s="641"/>
      <c r="E1342" s="412"/>
      <c r="F1342" s="512"/>
    </row>
    <row r="1343" spans="1:6" ht="23.25" customHeight="1" outlineLevel="1">
      <c r="A1343" s="410"/>
      <c r="B1343" s="619"/>
      <c r="C1343" s="620"/>
      <c r="D1343" s="642" t="s">
        <v>552</v>
      </c>
      <c r="E1343" s="412"/>
      <c r="F1343" s="512"/>
    </row>
    <row r="1344" spans="1:6" ht="15.75" customHeight="1" outlineLevel="1">
      <c r="A1344" s="410"/>
      <c r="B1344" s="519" t="s">
        <v>388</v>
      </c>
      <c r="C1344" s="415"/>
      <c r="D1344" s="416"/>
      <c r="E1344" s="412"/>
      <c r="F1344" s="512"/>
    </row>
    <row r="1345" spans="1:6" ht="15.75" customHeight="1" outlineLevel="1">
      <c r="A1345" s="410"/>
      <c r="B1345" s="413" t="s">
        <v>599</v>
      </c>
      <c r="C1345" s="415"/>
      <c r="E1345" s="412"/>
      <c r="F1345" s="512"/>
    </row>
    <row r="1346" spans="1:5" ht="15.75" customHeight="1" outlineLevel="1">
      <c r="A1346" s="410"/>
      <c r="B1346" s="413" t="s">
        <v>601</v>
      </c>
      <c r="C1346" s="415"/>
      <c r="D1346" s="416" t="s">
        <v>600</v>
      </c>
      <c r="E1346" s="412"/>
    </row>
    <row r="1347" spans="1:5" ht="15.75" customHeight="1" outlineLevel="1">
      <c r="A1347" s="410"/>
      <c r="B1347" s="413" t="s">
        <v>603</v>
      </c>
      <c r="C1347" s="415"/>
      <c r="D1347" s="416" t="s">
        <v>602</v>
      </c>
      <c r="E1347" s="412"/>
    </row>
    <row r="1348" spans="1:5" ht="15.75" customHeight="1" outlineLevel="1">
      <c r="A1348" s="410"/>
      <c r="B1348" s="619" t="s">
        <v>389</v>
      </c>
      <c r="C1348" s="622"/>
      <c r="D1348" s="643">
        <v>50</v>
      </c>
      <c r="E1348" s="412"/>
    </row>
    <row r="1349" spans="1:5" ht="15.75" customHeight="1" outlineLevel="1">
      <c r="A1349" s="410"/>
      <c r="B1349" s="411" t="s">
        <v>733</v>
      </c>
      <c r="C1349" s="410" t="s">
        <v>267</v>
      </c>
      <c r="D1349" s="434"/>
      <c r="E1349" s="524"/>
    </row>
    <row r="1350" spans="1:5" ht="15.75" customHeight="1" outlineLevel="1">
      <c r="A1350" s="410"/>
      <c r="B1350" s="413" t="s">
        <v>735</v>
      </c>
      <c r="C1350" s="410"/>
      <c r="D1350" s="412">
        <v>0</v>
      </c>
      <c r="E1350" s="412"/>
    </row>
    <row r="1351" spans="1:5" ht="15.75" customHeight="1" outlineLevel="1">
      <c r="A1351" s="410"/>
      <c r="B1351" s="413" t="s">
        <v>736</v>
      </c>
      <c r="C1351" s="410"/>
      <c r="D1351" s="412">
        <v>10</v>
      </c>
      <c r="E1351" s="412"/>
    </row>
    <row r="1352" spans="1:5" ht="15.75" customHeight="1" outlineLevel="1">
      <c r="A1352" s="427"/>
      <c r="B1352" s="413" t="s">
        <v>737</v>
      </c>
      <c r="C1352" s="410"/>
      <c r="D1352" s="412">
        <v>0</v>
      </c>
      <c r="E1352" s="412"/>
    </row>
    <row r="1353" spans="1:6" ht="15.75" customHeight="1" outlineLevel="1">
      <c r="A1353" s="410"/>
      <c r="B1353" s="413" t="s">
        <v>738</v>
      </c>
      <c r="C1353" s="410"/>
      <c r="D1353" s="634">
        <v>0</v>
      </c>
      <c r="E1353" s="412"/>
      <c r="F1353" s="512"/>
    </row>
    <row r="1354" spans="1:6" ht="15.75" customHeight="1" outlineLevel="1">
      <c r="A1354" s="410"/>
      <c r="B1354" s="435"/>
      <c r="C1354" s="429"/>
      <c r="D1354" s="432"/>
      <c r="E1354" s="432"/>
      <c r="F1354" s="512"/>
    </row>
    <row r="1355" spans="1:5" ht="15.75" customHeight="1" outlineLevel="1">
      <c r="A1355" s="424">
        <v>851</v>
      </c>
      <c r="B1355" s="425" t="s">
        <v>268</v>
      </c>
      <c r="C1355" s="464"/>
      <c r="D1355" s="436"/>
      <c r="E1355" s="436"/>
    </row>
    <row r="1356" spans="1:5" ht="15.75" customHeight="1" outlineLevel="1">
      <c r="A1356" s="410"/>
      <c r="B1356" s="624" t="s">
        <v>720</v>
      </c>
      <c r="C1356" s="622" t="s">
        <v>269</v>
      </c>
      <c r="D1356" s="621">
        <v>10</v>
      </c>
      <c r="E1356" s="524"/>
    </row>
    <row r="1357" spans="1:5" ht="15.75" customHeight="1" outlineLevel="1">
      <c r="A1357" s="410"/>
      <c r="B1357" s="411" t="s">
        <v>722</v>
      </c>
      <c r="C1357" s="415" t="s">
        <v>270</v>
      </c>
      <c r="D1357" s="412"/>
      <c r="E1357" s="524"/>
    </row>
    <row r="1358" spans="1:6" ht="15.75" customHeight="1" outlineLevel="1">
      <c r="A1358" s="410"/>
      <c r="B1358" s="619" t="s">
        <v>724</v>
      </c>
      <c r="C1358" s="620"/>
      <c r="D1358" s="640" t="s">
        <v>725</v>
      </c>
      <c r="E1358" s="412"/>
      <c r="F1358" s="512"/>
    </row>
    <row r="1359" spans="1:6" ht="15.75" customHeight="1" outlineLevel="1">
      <c r="A1359" s="410"/>
      <c r="B1359" s="619" t="s">
        <v>551</v>
      </c>
      <c r="C1359" s="620"/>
      <c r="D1359" s="644" t="s">
        <v>864</v>
      </c>
      <c r="E1359" s="412"/>
      <c r="F1359" s="512"/>
    </row>
    <row r="1360" spans="1:6" ht="15.75" customHeight="1" outlineLevel="1">
      <c r="A1360" s="410"/>
      <c r="B1360" s="619"/>
      <c r="C1360" s="620"/>
      <c r="D1360" s="645" t="s">
        <v>730</v>
      </c>
      <c r="E1360" s="412"/>
      <c r="F1360" s="512"/>
    </row>
    <row r="1361" spans="1:6" ht="15.75" customHeight="1" outlineLevel="1">
      <c r="A1361" s="410"/>
      <c r="B1361" s="519" t="s">
        <v>390</v>
      </c>
      <c r="C1361" s="415"/>
      <c r="D1361" s="416"/>
      <c r="E1361" s="412"/>
      <c r="F1361" s="512"/>
    </row>
    <row r="1362" spans="1:6" ht="15.75" customHeight="1" outlineLevel="1">
      <c r="A1362" s="410"/>
      <c r="B1362" s="413" t="s">
        <v>599</v>
      </c>
      <c r="C1362" s="415"/>
      <c r="D1362" s="416" t="s">
        <v>600</v>
      </c>
      <c r="E1362" s="412"/>
      <c r="F1362" s="512"/>
    </row>
    <row r="1363" spans="1:5" ht="15.75" customHeight="1" outlineLevel="1">
      <c r="A1363" s="410"/>
      <c r="B1363" s="413" t="s">
        <v>601</v>
      </c>
      <c r="C1363" s="415"/>
      <c r="D1363" s="416" t="s">
        <v>602</v>
      </c>
      <c r="E1363" s="412"/>
    </row>
    <row r="1364" spans="1:5" ht="15.75" customHeight="1" outlineLevel="1">
      <c r="A1364" s="424">
        <v>851</v>
      </c>
      <c r="B1364" s="413" t="s">
        <v>603</v>
      </c>
      <c r="C1364" s="415"/>
      <c r="D1364" s="416" t="s">
        <v>604</v>
      </c>
      <c r="E1364" s="412"/>
    </row>
    <row r="1365" spans="1:5" ht="15.75" customHeight="1" outlineLevel="1">
      <c r="A1365" s="410"/>
      <c r="B1365" s="619" t="s">
        <v>389</v>
      </c>
      <c r="C1365" s="622"/>
      <c r="D1365" s="644" t="s">
        <v>477</v>
      </c>
      <c r="E1365" s="524" t="s">
        <v>437</v>
      </c>
    </row>
    <row r="1366" spans="1:5" ht="15.75" customHeight="1" outlineLevel="1">
      <c r="A1366" s="410"/>
      <c r="B1366" s="411" t="s">
        <v>733</v>
      </c>
      <c r="C1366" s="410" t="s">
        <v>271</v>
      </c>
      <c r="D1366" s="434"/>
      <c r="E1366" s="412"/>
    </row>
    <row r="1367" spans="1:5" ht="15.75" customHeight="1" outlineLevel="1">
      <c r="A1367" s="410"/>
      <c r="B1367" s="413" t="s">
        <v>735</v>
      </c>
      <c r="C1367" s="410"/>
      <c r="D1367" s="412">
        <v>0</v>
      </c>
      <c r="E1367" s="412"/>
    </row>
    <row r="1368" spans="1:4" ht="15.75" customHeight="1" outlineLevel="1">
      <c r="A1368" s="410"/>
      <c r="B1368" s="413" t="s">
        <v>736</v>
      </c>
      <c r="C1368" s="410"/>
      <c r="D1368" s="412">
        <v>10</v>
      </c>
    </row>
    <row r="1369" spans="1:5" ht="18.75" customHeight="1" outlineLevel="1">
      <c r="A1369" s="410"/>
      <c r="B1369" s="413" t="s">
        <v>737</v>
      </c>
      <c r="C1369" s="410"/>
      <c r="D1369" s="412">
        <v>0</v>
      </c>
      <c r="E1369" s="524"/>
    </row>
    <row r="1370" spans="1:6" ht="18.75" customHeight="1" outlineLevel="1">
      <c r="A1370" s="410"/>
      <c r="B1370" s="413" t="s">
        <v>738</v>
      </c>
      <c r="C1370" s="410"/>
      <c r="D1370" s="412">
        <v>0</v>
      </c>
      <c r="E1370" s="412"/>
      <c r="F1370" s="512"/>
    </row>
    <row r="1371" spans="1:6" ht="18.75" customHeight="1" outlineLevel="1">
      <c r="A1371" s="410"/>
      <c r="B1371" s="435"/>
      <c r="C1371" s="429"/>
      <c r="D1371" s="432"/>
      <c r="E1371" s="412"/>
      <c r="F1371" s="512"/>
    </row>
    <row r="1372" spans="1:5" s="437" customFormat="1" ht="16.5" customHeight="1" outlineLevel="1">
      <c r="A1372" s="429"/>
      <c r="B1372" s="435"/>
      <c r="C1372" s="429"/>
      <c r="D1372" s="432"/>
      <c r="E1372" s="432"/>
    </row>
    <row r="1373" spans="1:5" ht="15.75" customHeight="1" outlineLevel="1">
      <c r="A1373" s="424">
        <v>852</v>
      </c>
      <c r="B1373" s="425" t="s">
        <v>272</v>
      </c>
      <c r="C1373" s="464"/>
      <c r="D1373" s="436"/>
      <c r="E1373" s="436"/>
    </row>
    <row r="1374" spans="1:5" ht="18.75" customHeight="1" outlineLevel="1">
      <c r="A1374" s="410"/>
      <c r="B1374" s="624" t="s">
        <v>720</v>
      </c>
      <c r="C1374" s="622" t="s">
        <v>273</v>
      </c>
      <c r="D1374" s="621">
        <v>10</v>
      </c>
      <c r="E1374" s="524"/>
    </row>
    <row r="1375" spans="1:5" ht="15.75" customHeight="1" outlineLevel="1">
      <c r="A1375" s="410"/>
      <c r="B1375" s="411" t="s">
        <v>722</v>
      </c>
      <c r="C1375" s="415" t="s">
        <v>274</v>
      </c>
      <c r="D1375" s="412"/>
      <c r="E1375" s="524"/>
    </row>
    <row r="1376" spans="1:6" ht="15.75" customHeight="1" outlineLevel="1">
      <c r="A1376" s="410"/>
      <c r="B1376" s="413" t="s">
        <v>724</v>
      </c>
      <c r="C1376" s="410"/>
      <c r="D1376" s="418" t="s">
        <v>725</v>
      </c>
      <c r="E1376" s="412"/>
      <c r="F1376" s="512"/>
    </row>
    <row r="1377" spans="1:6" ht="15.75" customHeight="1" outlineLevel="1">
      <c r="A1377" s="410"/>
      <c r="B1377" s="619" t="s">
        <v>551</v>
      </c>
      <c r="C1377" s="620"/>
      <c r="D1377" s="644" t="s">
        <v>864</v>
      </c>
      <c r="E1377" s="412"/>
      <c r="F1377" s="512"/>
    </row>
    <row r="1378" spans="1:6" ht="15.75" customHeight="1" outlineLevel="1">
      <c r="A1378" s="410"/>
      <c r="B1378" s="619"/>
      <c r="C1378" s="620"/>
      <c r="D1378" s="645" t="s">
        <v>730</v>
      </c>
      <c r="E1378" s="412"/>
      <c r="F1378" s="512"/>
    </row>
    <row r="1379" spans="1:6" ht="15.75" customHeight="1" outlineLevel="1">
      <c r="A1379" s="410"/>
      <c r="B1379" s="519" t="s">
        <v>390</v>
      </c>
      <c r="C1379" s="415"/>
      <c r="D1379" s="416"/>
      <c r="E1379" s="412"/>
      <c r="F1379" s="512"/>
    </row>
    <row r="1380" spans="1:6" ht="15.75" customHeight="1" outlineLevel="1">
      <c r="A1380" s="410"/>
      <c r="B1380" s="413" t="s">
        <v>599</v>
      </c>
      <c r="C1380" s="415"/>
      <c r="D1380" s="416" t="s">
        <v>600</v>
      </c>
      <c r="E1380" s="412"/>
      <c r="F1380" s="512"/>
    </row>
    <row r="1381" spans="1:5" ht="15.75" customHeight="1" outlineLevel="1">
      <c r="A1381" s="410"/>
      <c r="B1381" s="413" t="s">
        <v>601</v>
      </c>
      <c r="C1381" s="415"/>
      <c r="D1381" s="416" t="s">
        <v>602</v>
      </c>
      <c r="E1381" s="412"/>
    </row>
    <row r="1382" spans="1:5" ht="15.75" customHeight="1" outlineLevel="1">
      <c r="A1382" s="410"/>
      <c r="B1382" s="413" t="s">
        <v>603</v>
      </c>
      <c r="C1382" s="415"/>
      <c r="D1382" s="416" t="s">
        <v>604</v>
      </c>
      <c r="E1382" s="412"/>
    </row>
    <row r="1383" spans="1:5" ht="15.75" customHeight="1" outlineLevel="1">
      <c r="A1383" s="410"/>
      <c r="B1383" s="619" t="s">
        <v>389</v>
      </c>
      <c r="C1383" s="622"/>
      <c r="D1383" s="621">
        <v>50</v>
      </c>
      <c r="E1383" s="524" t="s">
        <v>437</v>
      </c>
    </row>
    <row r="1384" spans="1:5" ht="15.75" customHeight="1" outlineLevel="1">
      <c r="A1384" s="410"/>
      <c r="B1384" s="411" t="s">
        <v>733</v>
      </c>
      <c r="C1384" s="410" t="s">
        <v>275</v>
      </c>
      <c r="D1384" s="434"/>
      <c r="E1384" s="412"/>
    </row>
    <row r="1385" spans="1:5" ht="15.75" customHeight="1" outlineLevel="1">
      <c r="A1385" s="410"/>
      <c r="B1385" s="413" t="s">
        <v>735</v>
      </c>
      <c r="C1385" s="410"/>
      <c r="D1385" s="412">
        <v>0</v>
      </c>
      <c r="E1385" s="412"/>
    </row>
    <row r="1386" spans="1:4" ht="15.75" customHeight="1" outlineLevel="1">
      <c r="A1386" s="410"/>
      <c r="B1386" s="413" t="s">
        <v>736</v>
      </c>
      <c r="C1386" s="410"/>
      <c r="D1386" s="412">
        <v>10</v>
      </c>
    </row>
    <row r="1387" spans="1:6" ht="15.75" customHeight="1" outlineLevel="1">
      <c r="A1387" s="410"/>
      <c r="B1387" s="413" t="s">
        <v>737</v>
      </c>
      <c r="C1387" s="410"/>
      <c r="D1387" s="412">
        <v>0</v>
      </c>
      <c r="E1387" s="410"/>
      <c r="F1387" s="512"/>
    </row>
    <row r="1388" spans="1:6" ht="15.75" customHeight="1" outlineLevel="1">
      <c r="A1388" s="410"/>
      <c r="B1388" s="413" t="s">
        <v>738</v>
      </c>
      <c r="C1388" s="410"/>
      <c r="D1388" s="412">
        <v>0</v>
      </c>
      <c r="E1388" s="412"/>
      <c r="F1388" s="512"/>
    </row>
    <row r="1389" spans="1:6" ht="15.75" customHeight="1" outlineLevel="1">
      <c r="A1389" s="410"/>
      <c r="B1389" s="435"/>
      <c r="C1389" s="429"/>
      <c r="D1389" s="432"/>
      <c r="E1389" s="412"/>
      <c r="F1389" s="512"/>
    </row>
    <row r="1390" spans="1:5" ht="15.75" customHeight="1" outlineLevel="1">
      <c r="A1390" s="424">
        <v>871</v>
      </c>
      <c r="B1390" s="425" t="s">
        <v>276</v>
      </c>
      <c r="C1390" s="464"/>
      <c r="D1390" s="436"/>
      <c r="E1390" s="436"/>
    </row>
    <row r="1391" spans="1:5" ht="15.75" customHeight="1" outlineLevel="1">
      <c r="A1391" s="410"/>
      <c r="B1391" s="411" t="s">
        <v>720</v>
      </c>
      <c r="C1391" s="415" t="s">
        <v>277</v>
      </c>
      <c r="D1391" s="412">
        <v>10</v>
      </c>
      <c r="E1391" s="524"/>
    </row>
    <row r="1392" spans="1:5" ht="15.75" customHeight="1" outlineLevel="1">
      <c r="A1392" s="410"/>
      <c r="B1392" s="411" t="s">
        <v>722</v>
      </c>
      <c r="C1392" s="415" t="s">
        <v>278</v>
      </c>
      <c r="D1392" s="412"/>
      <c r="E1392" s="524"/>
    </row>
    <row r="1393" spans="1:6" ht="15.75" customHeight="1" outlineLevel="1">
      <c r="A1393" s="410"/>
      <c r="B1393" s="413" t="s">
        <v>724</v>
      </c>
      <c r="C1393" s="410"/>
      <c r="D1393" s="418" t="s">
        <v>725</v>
      </c>
      <c r="E1393" s="412"/>
      <c r="F1393" s="512"/>
    </row>
    <row r="1394" spans="1:6" ht="15.75" customHeight="1" outlineLevel="1">
      <c r="A1394" s="410"/>
      <c r="B1394" s="519" t="s">
        <v>551</v>
      </c>
      <c r="C1394" s="410"/>
      <c r="D1394" s="438" t="s">
        <v>864</v>
      </c>
      <c r="E1394" s="412"/>
      <c r="F1394" s="512"/>
    </row>
    <row r="1395" spans="1:6" ht="15.75" customHeight="1" outlineLevel="1">
      <c r="A1395" s="410"/>
      <c r="B1395" s="413"/>
      <c r="C1395" s="410"/>
      <c r="D1395" s="439" t="s">
        <v>730</v>
      </c>
      <c r="E1395" s="412"/>
      <c r="F1395" s="512"/>
    </row>
    <row r="1396" spans="1:6" ht="15.75" customHeight="1" outlineLevel="1">
      <c r="A1396" s="410"/>
      <c r="B1396" s="519" t="s">
        <v>390</v>
      </c>
      <c r="C1396" s="415"/>
      <c r="D1396" s="416"/>
      <c r="E1396" s="412"/>
      <c r="F1396" s="512"/>
    </row>
    <row r="1397" spans="1:6" ht="15.75" customHeight="1" outlineLevel="1">
      <c r="A1397" s="410"/>
      <c r="B1397" s="413" t="s">
        <v>599</v>
      </c>
      <c r="C1397" s="415"/>
      <c r="D1397" s="416" t="s">
        <v>600</v>
      </c>
      <c r="E1397" s="412"/>
      <c r="F1397" s="512"/>
    </row>
    <row r="1398" spans="1:5" ht="12.75" outlineLevel="1">
      <c r="A1398" s="410"/>
      <c r="B1398" s="413" t="s">
        <v>601</v>
      </c>
      <c r="C1398" s="415"/>
      <c r="D1398" s="416" t="s">
        <v>602</v>
      </c>
      <c r="E1398" s="412"/>
    </row>
    <row r="1399" spans="1:5" ht="15.75" customHeight="1" outlineLevel="1">
      <c r="A1399" s="410"/>
      <c r="B1399" s="413" t="s">
        <v>603</v>
      </c>
      <c r="C1399" s="415"/>
      <c r="D1399" s="416" t="s">
        <v>604</v>
      </c>
      <c r="E1399" s="412"/>
    </row>
    <row r="1400" spans="1:5" ht="15.75" customHeight="1" outlineLevel="1">
      <c r="A1400" s="410"/>
      <c r="B1400" s="619" t="s">
        <v>389</v>
      </c>
      <c r="C1400" s="622"/>
      <c r="D1400" s="621">
        <v>50</v>
      </c>
      <c r="E1400" s="524" t="s">
        <v>437</v>
      </c>
    </row>
    <row r="1401" spans="1:5" ht="15.75" customHeight="1" outlineLevel="1">
      <c r="A1401" s="410"/>
      <c r="B1401" s="411" t="s">
        <v>733</v>
      </c>
      <c r="C1401" s="410" t="s">
        <v>279</v>
      </c>
      <c r="D1401" s="434"/>
      <c r="E1401" s="412"/>
    </row>
    <row r="1402" spans="1:5" ht="15.75" customHeight="1" outlineLevel="1">
      <c r="A1402" s="410"/>
      <c r="B1402" s="413" t="s">
        <v>735</v>
      </c>
      <c r="C1402" s="410"/>
      <c r="D1402" s="412">
        <v>0</v>
      </c>
      <c r="E1402" s="412"/>
    </row>
    <row r="1403" spans="1:4" ht="15.75" customHeight="1" outlineLevel="1">
      <c r="A1403" s="410"/>
      <c r="B1403" s="413" t="s">
        <v>736</v>
      </c>
      <c r="C1403" s="410"/>
      <c r="D1403" s="412">
        <v>10</v>
      </c>
    </row>
    <row r="1404" spans="1:5" ht="15.75" customHeight="1" outlineLevel="1">
      <c r="A1404" s="424">
        <v>871</v>
      </c>
      <c r="B1404" s="413" t="s">
        <v>737</v>
      </c>
      <c r="C1404" s="410"/>
      <c r="D1404" s="412">
        <v>0</v>
      </c>
      <c r="E1404" s="524"/>
    </row>
    <row r="1405" spans="1:6" ht="15.75" customHeight="1" outlineLevel="1">
      <c r="A1405" s="410"/>
      <c r="B1405" s="435" t="s">
        <v>738</v>
      </c>
      <c r="C1405" s="429"/>
      <c r="D1405" s="432">
        <v>0</v>
      </c>
      <c r="E1405" s="412"/>
      <c r="F1405" s="512"/>
    </row>
    <row r="1406" spans="1:5" s="405" customFormat="1" ht="21" customHeight="1">
      <c r="A1406" s="402" t="s">
        <v>280</v>
      </c>
      <c r="B1406" s="403"/>
      <c r="C1406" s="403"/>
      <c r="D1406" s="403"/>
      <c r="E1406" s="404"/>
    </row>
    <row r="1407" spans="1:5" s="437" customFormat="1" ht="16.5" customHeight="1" outlineLevel="1">
      <c r="A1407" s="495" t="s">
        <v>281</v>
      </c>
      <c r="B1407" s="496"/>
      <c r="C1407" s="496"/>
      <c r="D1407" s="496"/>
      <c r="E1407" s="496"/>
    </row>
    <row r="1408" spans="1:5" ht="15.75" customHeight="1" outlineLevel="1">
      <c r="A1408" s="424">
        <v>900</v>
      </c>
      <c r="B1408" s="425" t="s">
        <v>282</v>
      </c>
      <c r="C1408" s="464"/>
      <c r="D1408" s="436"/>
      <c r="E1408" s="436"/>
    </row>
    <row r="1409" spans="1:5" ht="15.75" customHeight="1" outlineLevel="1">
      <c r="A1409" s="410"/>
      <c r="B1409" s="411" t="s">
        <v>283</v>
      </c>
      <c r="C1409" s="415" t="s">
        <v>284</v>
      </c>
      <c r="D1409" s="412"/>
      <c r="E1409" s="412"/>
    </row>
    <row r="1410" spans="1:5" ht="15.75" customHeight="1" outlineLevel="1">
      <c r="A1410" s="410"/>
      <c r="B1410" s="413" t="s">
        <v>285</v>
      </c>
      <c r="C1410" s="410"/>
      <c r="D1410" s="412">
        <v>12</v>
      </c>
      <c r="E1410" s="412"/>
    </row>
    <row r="1411" spans="1:5" ht="15.75" customHeight="1" outlineLevel="1">
      <c r="A1411" s="410"/>
      <c r="B1411" s="413" t="s">
        <v>286</v>
      </c>
      <c r="C1411" s="410"/>
      <c r="D1411" s="412">
        <v>18</v>
      </c>
      <c r="E1411" s="412"/>
    </row>
    <row r="1412" spans="1:5" ht="41.25" customHeight="1" outlineLevel="1">
      <c r="A1412" s="410"/>
      <c r="B1412" s="413" t="s">
        <v>287</v>
      </c>
      <c r="C1412" s="410"/>
      <c r="D1412" s="412">
        <v>30</v>
      </c>
      <c r="E1412" s="412"/>
    </row>
    <row r="1413" spans="1:5" s="423" customFormat="1" ht="25.5" customHeight="1" outlineLevel="1">
      <c r="A1413" s="410"/>
      <c r="B1413" s="433" t="s">
        <v>288</v>
      </c>
      <c r="C1413" s="410"/>
      <c r="D1413" s="412"/>
      <c r="E1413" s="412"/>
    </row>
    <row r="1414" spans="1:5" ht="15.75" customHeight="1" outlineLevel="1">
      <c r="A1414" s="444"/>
      <c r="B1414" s="460" t="s">
        <v>289</v>
      </c>
      <c r="C1414" s="444"/>
      <c r="D1414" s="483">
        <v>51</v>
      </c>
      <c r="E1414" s="483"/>
    </row>
    <row r="1415" spans="1:5" ht="15.75" customHeight="1" outlineLevel="1">
      <c r="A1415" s="410"/>
      <c r="B1415" s="413" t="s">
        <v>290</v>
      </c>
      <c r="C1415" s="410"/>
      <c r="D1415" s="1626" t="s">
        <v>291</v>
      </c>
      <c r="E1415" s="1627"/>
    </row>
    <row r="1416" spans="1:5" ht="15.75" customHeight="1" outlineLevel="1">
      <c r="A1416" s="410"/>
      <c r="B1416" s="413"/>
      <c r="C1416" s="410"/>
      <c r="D1416" s="1622" t="s">
        <v>292</v>
      </c>
      <c r="E1416" s="1623"/>
    </row>
    <row r="1417" spans="1:5" ht="18" customHeight="1" outlineLevel="1">
      <c r="A1417" s="410"/>
      <c r="B1417" s="413"/>
      <c r="C1417" s="410"/>
      <c r="D1417" s="497">
        <v>3.6</v>
      </c>
      <c r="E1417" s="455"/>
    </row>
    <row r="1418" spans="1:5" s="423" customFormat="1" ht="39" customHeight="1" outlineLevel="1">
      <c r="A1418" s="410"/>
      <c r="B1418" s="433" t="s">
        <v>293</v>
      </c>
      <c r="C1418" s="410"/>
      <c r="D1418" s="412"/>
      <c r="E1418" s="412"/>
    </row>
    <row r="1419" spans="1:5" s="423" customFormat="1" ht="18.75" customHeight="1" outlineLevel="1">
      <c r="A1419" s="444"/>
      <c r="B1419" s="460" t="s">
        <v>289</v>
      </c>
      <c r="C1419" s="444"/>
      <c r="D1419" s="483">
        <v>60</v>
      </c>
      <c r="E1419" s="483"/>
    </row>
    <row r="1420" spans="1:5" ht="15.75" customHeight="1" outlineLevel="1">
      <c r="A1420" s="444"/>
      <c r="B1420" s="460" t="s">
        <v>290</v>
      </c>
      <c r="C1420" s="444"/>
      <c r="D1420" s="1626" t="s">
        <v>291</v>
      </c>
      <c r="E1420" s="1627"/>
    </row>
    <row r="1421" spans="1:5" ht="15.75" customHeight="1" outlineLevel="1">
      <c r="A1421" s="410"/>
      <c r="B1421" s="413"/>
      <c r="C1421" s="410"/>
      <c r="D1421" s="1622" t="s">
        <v>292</v>
      </c>
      <c r="E1421" s="1623"/>
    </row>
    <row r="1422" spans="1:5" ht="15.75" customHeight="1" outlineLevel="1">
      <c r="A1422" s="410"/>
      <c r="B1422" s="413"/>
      <c r="C1422" s="410"/>
      <c r="D1422" s="486">
        <v>3.6</v>
      </c>
      <c r="E1422" s="487"/>
    </row>
    <row r="1423" spans="1:5" ht="15.75" customHeight="1" outlineLevel="1">
      <c r="A1423" s="410"/>
      <c r="B1423" s="413"/>
      <c r="C1423" s="410"/>
      <c r="D1423" s="1624" t="s">
        <v>294</v>
      </c>
      <c r="E1423" s="1625"/>
    </row>
    <row r="1424" spans="1:5" ht="15.75" customHeight="1" outlineLevel="1">
      <c r="A1424" s="410"/>
      <c r="B1424" s="413"/>
      <c r="C1424" s="410"/>
      <c r="D1424" s="1622" t="s">
        <v>292</v>
      </c>
      <c r="E1424" s="1623"/>
    </row>
    <row r="1425" spans="1:5" s="437" customFormat="1" ht="16.5" customHeight="1" outlineLevel="1">
      <c r="A1425" s="429"/>
      <c r="B1425" s="435"/>
      <c r="C1425" s="429"/>
      <c r="D1425" s="498">
        <v>8.4</v>
      </c>
      <c r="E1425" s="448"/>
    </row>
    <row r="1426" spans="1:5" ht="15.75" customHeight="1" outlineLevel="1">
      <c r="A1426" s="424">
        <v>904</v>
      </c>
      <c r="B1426" s="425" t="s">
        <v>295</v>
      </c>
      <c r="C1426" s="464"/>
      <c r="D1426" s="436"/>
      <c r="E1426" s="436"/>
    </row>
    <row r="1427" spans="1:5" ht="15.75" customHeight="1" outlineLevel="1">
      <c r="A1427" s="410"/>
      <c r="B1427" s="411" t="s">
        <v>283</v>
      </c>
      <c r="C1427" s="415" t="s">
        <v>296</v>
      </c>
      <c r="D1427" s="412"/>
      <c r="E1427" s="412"/>
    </row>
    <row r="1428" spans="1:5" ht="15.75" customHeight="1" outlineLevel="1">
      <c r="A1428" s="410"/>
      <c r="B1428" s="413" t="s">
        <v>285</v>
      </c>
      <c r="C1428" s="410"/>
      <c r="D1428" s="412">
        <v>12</v>
      </c>
      <c r="E1428" s="412"/>
    </row>
    <row r="1429" spans="1:5" ht="15.75" customHeight="1" outlineLevel="1">
      <c r="A1429" s="410"/>
      <c r="B1429" s="413" t="s">
        <v>286</v>
      </c>
      <c r="C1429" s="410"/>
      <c r="D1429" s="412">
        <v>18</v>
      </c>
      <c r="E1429" s="412"/>
    </row>
    <row r="1430" spans="1:5" ht="48" customHeight="1" outlineLevel="1">
      <c r="A1430" s="410"/>
      <c r="B1430" s="413" t="s">
        <v>287</v>
      </c>
      <c r="C1430" s="410"/>
      <c r="D1430" s="412">
        <v>30</v>
      </c>
      <c r="E1430" s="412"/>
    </row>
    <row r="1431" spans="1:5" s="423" customFormat="1" ht="38.25" customHeight="1" outlineLevel="1">
      <c r="A1431" s="410"/>
      <c r="B1431" s="433" t="s">
        <v>288</v>
      </c>
      <c r="C1431" s="410"/>
      <c r="D1431" s="412"/>
      <c r="E1431" s="412"/>
    </row>
    <row r="1432" spans="1:5" ht="12.75" outlineLevel="1">
      <c r="A1432" s="444"/>
      <c r="B1432" s="460" t="s">
        <v>289</v>
      </c>
      <c r="C1432" s="444"/>
      <c r="D1432" s="483">
        <v>51</v>
      </c>
      <c r="E1432" s="483"/>
    </row>
    <row r="1433" spans="1:5" ht="12.75" outlineLevel="1">
      <c r="A1433" s="410"/>
      <c r="B1433" s="413" t="s">
        <v>290</v>
      </c>
      <c r="C1433" s="410"/>
      <c r="D1433" s="1626" t="s">
        <v>291</v>
      </c>
      <c r="E1433" s="1627"/>
    </row>
    <row r="1434" spans="1:5" ht="12.75" outlineLevel="1">
      <c r="A1434" s="410"/>
      <c r="B1434" s="413"/>
      <c r="C1434" s="410"/>
      <c r="D1434" s="1622" t="s">
        <v>292</v>
      </c>
      <c r="E1434" s="1623"/>
    </row>
    <row r="1435" spans="1:5" ht="34.5" customHeight="1" outlineLevel="1">
      <c r="A1435" s="410"/>
      <c r="B1435" s="413"/>
      <c r="C1435" s="410"/>
      <c r="D1435" s="497">
        <v>3.6</v>
      </c>
      <c r="E1435" s="455"/>
    </row>
    <row r="1436" spans="1:5" s="423" customFormat="1" ht="23.25" customHeight="1" outlineLevel="1">
      <c r="A1436" s="410"/>
      <c r="B1436" s="433" t="s">
        <v>297</v>
      </c>
      <c r="C1436" s="410"/>
      <c r="D1436" s="412"/>
      <c r="E1436" s="412"/>
    </row>
    <row r="1437" spans="1:5" s="423" customFormat="1" ht="18.75" customHeight="1" outlineLevel="1">
      <c r="A1437" s="444"/>
      <c r="B1437" s="460" t="s">
        <v>289</v>
      </c>
      <c r="C1437" s="444"/>
      <c r="D1437" s="483">
        <v>60</v>
      </c>
      <c r="E1437" s="483"/>
    </row>
    <row r="1438" spans="1:5" s="423" customFormat="1" ht="12.75" outlineLevel="1">
      <c r="A1438" s="444"/>
      <c r="B1438" s="460" t="s">
        <v>290</v>
      </c>
      <c r="C1438" s="444"/>
      <c r="D1438" s="1626" t="s">
        <v>291</v>
      </c>
      <c r="E1438" s="1627"/>
    </row>
    <row r="1439" spans="1:5" s="423" customFormat="1" ht="12.75" outlineLevel="1">
      <c r="A1439" s="410"/>
      <c r="B1439" s="413"/>
      <c r="C1439" s="410"/>
      <c r="D1439" s="1622" t="s">
        <v>292</v>
      </c>
      <c r="E1439" s="1623"/>
    </row>
    <row r="1440" spans="1:5" s="423" customFormat="1" ht="18.75" customHeight="1" outlineLevel="1">
      <c r="A1440" s="410"/>
      <c r="B1440" s="413"/>
      <c r="C1440" s="410"/>
      <c r="D1440" s="486">
        <v>3.6</v>
      </c>
      <c r="E1440" s="487"/>
    </row>
    <row r="1441" spans="1:5" s="423" customFormat="1" ht="12.75" outlineLevel="1">
      <c r="A1441" s="410"/>
      <c r="B1441" s="413"/>
      <c r="C1441" s="410"/>
      <c r="D1441" s="1624" t="s">
        <v>294</v>
      </c>
      <c r="E1441" s="1625"/>
    </row>
    <row r="1442" spans="1:5" s="423" customFormat="1" ht="12.75" outlineLevel="1">
      <c r="A1442" s="410"/>
      <c r="B1442" s="413"/>
      <c r="C1442" s="410"/>
      <c r="D1442" s="1622" t="s">
        <v>292</v>
      </c>
      <c r="E1442" s="1623"/>
    </row>
    <row r="1443" spans="1:5" s="437" customFormat="1" ht="16.5" customHeight="1" outlineLevel="1">
      <c r="A1443" s="429"/>
      <c r="B1443" s="435"/>
      <c r="C1443" s="429"/>
      <c r="D1443" s="498">
        <v>8.4</v>
      </c>
      <c r="E1443" s="448"/>
    </row>
    <row r="1444" spans="1:5" ht="15.75" customHeight="1" outlineLevel="1">
      <c r="A1444" s="424">
        <v>908</v>
      </c>
      <c r="B1444" s="425" t="s">
        <v>298</v>
      </c>
      <c r="C1444" s="464"/>
      <c r="D1444" s="436"/>
      <c r="E1444" s="436"/>
    </row>
    <row r="1445" spans="1:5" ht="15.75" customHeight="1" outlineLevel="1">
      <c r="A1445" s="410"/>
      <c r="B1445" s="411" t="s">
        <v>283</v>
      </c>
      <c r="C1445" s="415" t="s">
        <v>299</v>
      </c>
      <c r="D1445" s="412"/>
      <c r="E1445" s="412"/>
    </row>
    <row r="1446" spans="1:5" ht="15.75" customHeight="1" outlineLevel="1">
      <c r="A1446" s="410"/>
      <c r="B1446" s="413" t="s">
        <v>285</v>
      </c>
      <c r="C1446" s="410"/>
      <c r="D1446" s="412">
        <v>12</v>
      </c>
      <c r="E1446" s="412"/>
    </row>
    <row r="1447" spans="1:5" ht="15.75" customHeight="1" outlineLevel="1">
      <c r="A1447" s="410"/>
      <c r="B1447" s="413" t="s">
        <v>286</v>
      </c>
      <c r="C1447" s="410"/>
      <c r="D1447" s="412">
        <v>18</v>
      </c>
      <c r="E1447" s="412"/>
    </row>
    <row r="1448" spans="1:5" ht="41.25" customHeight="1" outlineLevel="1">
      <c r="A1448" s="410"/>
      <c r="B1448" s="413" t="s">
        <v>287</v>
      </c>
      <c r="C1448" s="410"/>
      <c r="D1448" s="412">
        <v>30</v>
      </c>
      <c r="E1448" s="412"/>
    </row>
    <row r="1449" spans="1:5" ht="15.75" customHeight="1" outlineLevel="1">
      <c r="A1449" s="442" t="s">
        <v>300</v>
      </c>
      <c r="B1449" s="433" t="s">
        <v>301</v>
      </c>
      <c r="C1449" s="410"/>
      <c r="D1449" s="412"/>
      <c r="E1449" s="412"/>
    </row>
    <row r="1450" spans="1:5" ht="15.75" customHeight="1" outlineLevel="1">
      <c r="A1450" s="410"/>
      <c r="B1450" s="413" t="s">
        <v>289</v>
      </c>
      <c r="C1450" s="410"/>
      <c r="D1450" s="412">
        <v>51</v>
      </c>
      <c r="E1450" s="412"/>
    </row>
    <row r="1451" spans="1:5" ht="12.75" outlineLevel="1">
      <c r="A1451" s="410"/>
      <c r="B1451" s="413" t="s">
        <v>290</v>
      </c>
      <c r="C1451" s="410"/>
      <c r="D1451" s="1626" t="s">
        <v>291</v>
      </c>
      <c r="E1451" s="1627"/>
    </row>
    <row r="1452" spans="1:5" ht="12.75" outlineLevel="1">
      <c r="A1452" s="410"/>
      <c r="B1452" s="413"/>
      <c r="C1452" s="410"/>
      <c r="D1452" s="1622" t="s">
        <v>292</v>
      </c>
      <c r="E1452" s="1623"/>
    </row>
    <row r="1453" spans="1:5" ht="48" customHeight="1" outlineLevel="1">
      <c r="A1453" s="410"/>
      <c r="B1453" s="413"/>
      <c r="C1453" s="410"/>
      <c r="D1453" s="497">
        <v>3.6</v>
      </c>
      <c r="E1453" s="455"/>
    </row>
    <row r="1454" spans="1:5" ht="22.5" customHeight="1" outlineLevel="1">
      <c r="A1454" s="410"/>
      <c r="B1454" s="433" t="s">
        <v>302</v>
      </c>
      <c r="C1454" s="410"/>
      <c r="D1454" s="412"/>
      <c r="E1454" s="412"/>
    </row>
    <row r="1455" spans="1:5" s="423" customFormat="1" ht="18.75" customHeight="1" outlineLevel="1">
      <c r="A1455" s="410"/>
      <c r="B1455" s="413" t="s">
        <v>289</v>
      </c>
      <c r="C1455" s="410"/>
      <c r="D1455" s="412">
        <v>60</v>
      </c>
      <c r="E1455" s="412"/>
    </row>
    <row r="1456" spans="1:5" s="423" customFormat="1" ht="12.75" outlineLevel="1">
      <c r="A1456" s="444"/>
      <c r="B1456" s="460" t="s">
        <v>290</v>
      </c>
      <c r="C1456" s="444"/>
      <c r="D1456" s="1626" t="s">
        <v>291</v>
      </c>
      <c r="E1456" s="1627"/>
    </row>
    <row r="1457" spans="1:5" s="423" customFormat="1" ht="12.75" outlineLevel="1">
      <c r="A1457" s="410"/>
      <c r="B1457" s="413"/>
      <c r="C1457" s="410"/>
      <c r="D1457" s="1622" t="s">
        <v>292</v>
      </c>
      <c r="E1457" s="1623"/>
    </row>
    <row r="1458" spans="1:5" s="423" customFormat="1" ht="18.75" customHeight="1" outlineLevel="1">
      <c r="A1458" s="410"/>
      <c r="B1458" s="413"/>
      <c r="C1458" s="410"/>
      <c r="D1458" s="486">
        <v>3.6</v>
      </c>
      <c r="E1458" s="487"/>
    </row>
    <row r="1459" spans="1:5" s="423" customFormat="1" ht="12.75" outlineLevel="1">
      <c r="A1459" s="410"/>
      <c r="B1459" s="413"/>
      <c r="C1459" s="410"/>
      <c r="D1459" s="1624" t="s">
        <v>294</v>
      </c>
      <c r="E1459" s="1625"/>
    </row>
    <row r="1460" spans="1:5" s="423" customFormat="1" ht="12.75" outlineLevel="1">
      <c r="A1460" s="410"/>
      <c r="B1460" s="413"/>
      <c r="C1460" s="410"/>
      <c r="D1460" s="1622" t="s">
        <v>292</v>
      </c>
      <c r="E1460" s="1623"/>
    </row>
    <row r="1461" spans="1:5" s="405" customFormat="1" ht="21" customHeight="1">
      <c r="A1461" s="429"/>
      <c r="B1461" s="435"/>
      <c r="C1461" s="429"/>
      <c r="D1461" s="498">
        <v>8.4</v>
      </c>
      <c r="E1461" s="448"/>
    </row>
    <row r="1462" spans="1:5" s="437" customFormat="1" ht="16.5" customHeight="1" outlineLevel="1">
      <c r="A1462" s="495" t="s">
        <v>303</v>
      </c>
      <c r="B1462" s="496"/>
      <c r="C1462" s="496"/>
      <c r="D1462" s="496"/>
      <c r="E1462" s="496"/>
    </row>
    <row r="1463" spans="1:5" ht="30.75" customHeight="1" outlineLevel="1">
      <c r="A1463" s="424">
        <v>920</v>
      </c>
      <c r="B1463" s="425" t="s">
        <v>304</v>
      </c>
      <c r="C1463" s="464"/>
      <c r="D1463" s="436"/>
      <c r="E1463" s="436"/>
    </row>
    <row r="1464" spans="1:5" ht="15.75" customHeight="1" outlineLevel="1">
      <c r="A1464" s="410"/>
      <c r="B1464" s="417" t="s">
        <v>305</v>
      </c>
      <c r="C1464" s="415" t="s">
        <v>306</v>
      </c>
      <c r="D1464" s="434"/>
      <c r="E1464" s="410"/>
    </row>
    <row r="1465" spans="1:5" ht="15.75" customHeight="1" outlineLevel="1">
      <c r="A1465" s="410"/>
      <c r="B1465" s="413" t="s">
        <v>307</v>
      </c>
      <c r="C1465" s="410"/>
      <c r="D1465" s="499">
        <v>0.51</v>
      </c>
      <c r="E1465" s="412"/>
    </row>
    <row r="1466" spans="1:5" ht="15.75" customHeight="1" outlineLevel="1">
      <c r="A1466" s="410"/>
      <c r="B1466" s="413" t="s">
        <v>308</v>
      </c>
      <c r="C1466" s="410"/>
      <c r="D1466" s="412">
        <v>0.54</v>
      </c>
      <c r="E1466" s="412"/>
    </row>
    <row r="1467" spans="1:5" ht="15.75" customHeight="1" outlineLevel="1">
      <c r="A1467" s="410"/>
      <c r="B1467" s="413" t="s">
        <v>309</v>
      </c>
      <c r="C1467" s="410"/>
      <c r="D1467" s="412">
        <v>0.57</v>
      </c>
      <c r="E1467" s="412"/>
    </row>
    <row r="1468" spans="1:5" s="423" customFormat="1" ht="18.75" customHeight="1" outlineLevel="1">
      <c r="A1468" s="410"/>
      <c r="B1468" s="413" t="s">
        <v>310</v>
      </c>
      <c r="C1468" s="410"/>
      <c r="D1468" s="412">
        <v>0.6</v>
      </c>
      <c r="E1468" s="412"/>
    </row>
    <row r="1469" spans="1:5" s="423" customFormat="1" ht="38.25" customHeight="1" outlineLevel="1">
      <c r="A1469" s="444"/>
      <c r="B1469" s="460" t="s">
        <v>311</v>
      </c>
      <c r="C1469" s="444"/>
      <c r="D1469" s="483">
        <v>0.63</v>
      </c>
      <c r="E1469" s="483"/>
    </row>
    <row r="1470" spans="1:5" s="423" customFormat="1" ht="42.75" customHeight="1" outlineLevel="1">
      <c r="A1470" s="428"/>
      <c r="B1470" s="463" t="s">
        <v>312</v>
      </c>
      <c r="C1470" s="431" t="s">
        <v>313</v>
      </c>
      <c r="D1470" s="432">
        <v>12</v>
      </c>
      <c r="E1470" s="432"/>
    </row>
    <row r="1471" spans="1:5" s="437" customFormat="1" ht="16.5" customHeight="1" outlineLevel="1">
      <c r="A1471" s="444"/>
      <c r="B1471" s="500" t="s">
        <v>314</v>
      </c>
      <c r="C1471" s="501">
        <v>920</v>
      </c>
      <c r="D1471" s="509" t="s">
        <v>362</v>
      </c>
      <c r="E1471" s="524" t="s">
        <v>438</v>
      </c>
    </row>
    <row r="1472" spans="1:5" ht="30.75" customHeight="1" outlineLevel="1">
      <c r="A1472" s="424">
        <v>921</v>
      </c>
      <c r="B1472" s="425" t="s">
        <v>315</v>
      </c>
      <c r="E1472" s="436"/>
    </row>
    <row r="1473" spans="1:5" s="423" customFormat="1" ht="57.75" customHeight="1" outlineLevel="1">
      <c r="A1473" s="410"/>
      <c r="B1473" s="417" t="s">
        <v>316</v>
      </c>
      <c r="C1473" s="415" t="s">
        <v>317</v>
      </c>
      <c r="D1473" s="412">
        <v>0.24</v>
      </c>
      <c r="E1473" s="412"/>
    </row>
    <row r="1474" spans="1:5" s="405" customFormat="1" ht="46.5" customHeight="1">
      <c r="A1474" s="428"/>
      <c r="B1474" s="463" t="s">
        <v>318</v>
      </c>
      <c r="C1474" s="431" t="s">
        <v>319</v>
      </c>
      <c r="D1474" s="432">
        <v>6</v>
      </c>
      <c r="E1474" s="432"/>
    </row>
    <row r="1475" spans="1:5" s="437" customFormat="1" ht="21.75" customHeight="1" outlineLevel="1">
      <c r="A1475" s="495" t="s">
        <v>320</v>
      </c>
      <c r="B1475" s="496"/>
      <c r="C1475" s="496"/>
      <c r="D1475" s="496"/>
      <c r="E1475" s="496"/>
    </row>
    <row r="1476" spans="1:5" ht="31.5" customHeight="1" outlineLevel="1">
      <c r="A1476" s="440">
        <v>940</v>
      </c>
      <c r="B1476" s="502" t="s">
        <v>321</v>
      </c>
      <c r="C1476" s="436"/>
      <c r="D1476" s="436"/>
      <c r="E1476" s="436"/>
    </row>
    <row r="1477" spans="1:5" s="437" customFormat="1" ht="23.25" customHeight="1" outlineLevel="1">
      <c r="A1477" s="429"/>
      <c r="B1477" s="628" t="s">
        <v>322</v>
      </c>
      <c r="C1477" s="629" t="s">
        <v>323</v>
      </c>
      <c r="D1477" s="630">
        <v>0.2</v>
      </c>
      <c r="E1477" s="524" t="s">
        <v>439</v>
      </c>
    </row>
    <row r="1478" spans="1:5" ht="40.5" customHeight="1" outlineLevel="1">
      <c r="A1478" s="440">
        <v>945</v>
      </c>
      <c r="B1478" s="502" t="s">
        <v>324</v>
      </c>
      <c r="C1478" s="436"/>
      <c r="D1478" s="436"/>
      <c r="E1478" s="436"/>
    </row>
    <row r="1479" spans="1:5" ht="50.25" customHeight="1" outlineLevel="1">
      <c r="A1479" s="410"/>
      <c r="B1479" s="417" t="s">
        <v>325</v>
      </c>
      <c r="C1479" s="415" t="s">
        <v>326</v>
      </c>
      <c r="D1479" s="412">
        <v>1.2</v>
      </c>
      <c r="E1479" s="412"/>
    </row>
    <row r="1480" spans="1:5" s="405" customFormat="1" ht="41.25" customHeight="1">
      <c r="A1480" s="428"/>
      <c r="B1480" s="463" t="s">
        <v>327</v>
      </c>
      <c r="C1480" s="431" t="s">
        <v>328</v>
      </c>
      <c r="D1480" s="432">
        <v>18</v>
      </c>
      <c r="E1480" s="432"/>
    </row>
    <row r="1481" spans="1:5" s="437" customFormat="1" ht="17.25" customHeight="1" outlineLevel="1">
      <c r="A1481" s="495" t="s">
        <v>329</v>
      </c>
      <c r="B1481" s="496"/>
      <c r="C1481" s="496"/>
      <c r="D1481" s="496"/>
      <c r="E1481" s="496"/>
    </row>
    <row r="1482" spans="1:5" ht="15.75" customHeight="1" outlineLevel="1">
      <c r="A1482" s="440">
        <v>950</v>
      </c>
      <c r="B1482" s="502" t="s">
        <v>330</v>
      </c>
      <c r="C1482" s="436"/>
      <c r="D1482" s="436"/>
      <c r="E1482" s="436"/>
    </row>
    <row r="1483" spans="1:5" ht="30.75" customHeight="1" outlineLevel="1">
      <c r="A1483" s="410"/>
      <c r="B1483" s="417" t="s">
        <v>331</v>
      </c>
      <c r="C1483" s="415" t="s">
        <v>332</v>
      </c>
      <c r="D1483" s="1628" t="s">
        <v>553</v>
      </c>
      <c r="E1483" s="576">
        <v>0</v>
      </c>
    </row>
    <row r="1484" spans="1:5" ht="62.25" customHeight="1" outlineLevel="1">
      <c r="A1484" s="410"/>
      <c r="B1484" s="417" t="s">
        <v>333</v>
      </c>
      <c r="C1484" s="415" t="s">
        <v>332</v>
      </c>
      <c r="D1484" s="1629"/>
      <c r="E1484" s="524" t="s">
        <v>555</v>
      </c>
    </row>
    <row r="1485" spans="1:5" ht="36.75" customHeight="1" outlineLevel="1">
      <c r="A1485" s="410"/>
      <c r="B1485" s="417" t="s">
        <v>334</v>
      </c>
      <c r="C1485" s="415" t="s">
        <v>332</v>
      </c>
      <c r="D1485" s="1629"/>
      <c r="E1485" s="573"/>
    </row>
    <row r="1486" spans="1:5" ht="15.75" customHeight="1" outlineLevel="1">
      <c r="A1486" s="440">
        <v>951</v>
      </c>
      <c r="B1486" s="502" t="s">
        <v>335</v>
      </c>
      <c r="C1486" s="436"/>
      <c r="D1486" s="436"/>
      <c r="E1486" s="436"/>
    </row>
    <row r="1487" spans="1:5" ht="15.75" customHeight="1" outlineLevel="1">
      <c r="A1487" s="410"/>
      <c r="B1487" s="417" t="s">
        <v>336</v>
      </c>
      <c r="C1487" s="415" t="s">
        <v>332</v>
      </c>
      <c r="D1487" s="1628" t="s">
        <v>554</v>
      </c>
      <c r="E1487" s="576">
        <v>0</v>
      </c>
    </row>
    <row r="1488" spans="1:5" ht="47.25" customHeight="1" outlineLevel="1">
      <c r="A1488" s="429"/>
      <c r="B1488" s="463" t="s">
        <v>337</v>
      </c>
      <c r="C1488" s="431" t="s">
        <v>332</v>
      </c>
      <c r="D1488" s="1630"/>
      <c r="E1488" s="524" t="s">
        <v>440</v>
      </c>
    </row>
    <row r="1489" spans="1:5" s="437" customFormat="1" ht="1.5" customHeight="1" outlineLevel="1">
      <c r="A1489" s="429"/>
      <c r="B1489" s="463" t="s">
        <v>337</v>
      </c>
      <c r="C1489" s="431" t="s">
        <v>332</v>
      </c>
      <c r="D1489" s="432">
        <v>1</v>
      </c>
      <c r="E1489" s="524" t="s">
        <v>440</v>
      </c>
    </row>
    <row r="1490" spans="1:5" ht="17.25" customHeight="1" outlineLevel="1">
      <c r="A1490" s="440">
        <v>952</v>
      </c>
      <c r="B1490" s="502" t="s">
        <v>338</v>
      </c>
      <c r="C1490" s="436"/>
      <c r="D1490" s="436"/>
      <c r="E1490" s="436"/>
    </row>
    <row r="1491" spans="1:5" s="437" customFormat="1" ht="48" customHeight="1" outlineLevel="1">
      <c r="A1491" s="429"/>
      <c r="B1491" s="463" t="s">
        <v>339</v>
      </c>
      <c r="C1491" s="431" t="s">
        <v>332</v>
      </c>
      <c r="D1491" s="590">
        <v>30</v>
      </c>
      <c r="E1491" s="524" t="s">
        <v>556</v>
      </c>
    </row>
    <row r="1492" spans="1:5" ht="15.75" customHeight="1" outlineLevel="1">
      <c r="A1492" s="440">
        <v>953</v>
      </c>
      <c r="B1492" s="502" t="s">
        <v>340</v>
      </c>
      <c r="C1492" s="436"/>
      <c r="D1492" s="436"/>
      <c r="E1492" s="436"/>
    </row>
    <row r="1493" spans="1:14" s="405" customFormat="1" ht="49.5" customHeight="1">
      <c r="A1493" s="429"/>
      <c r="B1493" s="628" t="s">
        <v>341</v>
      </c>
      <c r="C1493" s="629" t="s">
        <v>332</v>
      </c>
      <c r="D1493" s="646">
        <v>20</v>
      </c>
      <c r="E1493" s="524" t="s">
        <v>556</v>
      </c>
      <c r="F1493" s="392"/>
      <c r="G1493" s="392"/>
      <c r="H1493" s="392"/>
      <c r="I1493" s="392"/>
      <c r="J1493" s="392"/>
      <c r="K1493" s="392"/>
      <c r="L1493" s="392"/>
      <c r="M1493" s="392"/>
      <c r="N1493" s="392"/>
    </row>
    <row r="1494" spans="1:5" s="437" customFormat="1" ht="17.25" customHeight="1" outlineLevel="1">
      <c r="A1494" s="495" t="s">
        <v>342</v>
      </c>
      <c r="B1494" s="496"/>
      <c r="C1494" s="496"/>
      <c r="D1494" s="496"/>
      <c r="E1494" s="496"/>
    </row>
    <row r="1495" spans="1:5" ht="18" customHeight="1" outlineLevel="1">
      <c r="A1495" s="440">
        <v>980</v>
      </c>
      <c r="B1495" s="502" t="s">
        <v>343</v>
      </c>
      <c r="C1495" s="436"/>
      <c r="D1495" s="436"/>
      <c r="E1495" s="436"/>
    </row>
    <row r="1496" spans="1:5" ht="27.75" customHeight="1" outlineLevel="1">
      <c r="A1496" s="410"/>
      <c r="B1496" s="417" t="s">
        <v>344</v>
      </c>
      <c r="C1496" s="415" t="s">
        <v>345</v>
      </c>
      <c r="D1496" s="434"/>
      <c r="E1496" s="410"/>
    </row>
    <row r="1497" spans="1:5" ht="27.75" customHeight="1" outlineLevel="1">
      <c r="A1497" s="410"/>
      <c r="B1497" s="433" t="s">
        <v>346</v>
      </c>
      <c r="C1497" s="410"/>
      <c r="D1497" s="412"/>
      <c r="E1497" s="412"/>
    </row>
    <row r="1498" spans="1:5" ht="25.5" outlineLevel="1">
      <c r="A1498" s="410"/>
      <c r="B1498" s="433" t="s">
        <v>347</v>
      </c>
      <c r="C1498" s="410"/>
      <c r="D1498" s="418"/>
      <c r="E1498" s="412"/>
    </row>
    <row r="1499" spans="1:5" ht="15.75" customHeight="1" outlineLevel="1">
      <c r="A1499" s="410"/>
      <c r="B1499" s="433"/>
      <c r="C1499" s="410"/>
      <c r="D1499" s="441"/>
      <c r="E1499" s="412"/>
    </row>
    <row r="1500" spans="1:5" ht="12.75" outlineLevel="1">
      <c r="A1500" s="410"/>
      <c r="B1500" s="413" t="s">
        <v>348</v>
      </c>
      <c r="C1500" s="410"/>
      <c r="D1500" s="418"/>
      <c r="E1500" s="412"/>
    </row>
    <row r="1501" spans="1:5" ht="15.75" customHeight="1" outlineLevel="1">
      <c r="A1501" s="410"/>
      <c r="B1501" s="433"/>
      <c r="C1501" s="410"/>
      <c r="D1501" s="441"/>
      <c r="E1501" s="412"/>
    </row>
    <row r="1502" spans="1:5" ht="15.75" customHeight="1" outlineLevel="1">
      <c r="A1502" s="410"/>
      <c r="B1502" s="413" t="s">
        <v>349</v>
      </c>
      <c r="C1502" s="410"/>
      <c r="D1502" s="412"/>
      <c r="E1502" s="412"/>
    </row>
    <row r="1503" spans="1:5" ht="18.75" customHeight="1" outlineLevel="1">
      <c r="A1503" s="410"/>
      <c r="B1503" s="413" t="s">
        <v>350</v>
      </c>
      <c r="C1503" s="410"/>
      <c r="D1503" s="1631"/>
      <c r="E1503" s="1632"/>
    </row>
    <row r="1504" spans="1:5" ht="27.75" customHeight="1" outlineLevel="1">
      <c r="A1504" s="410"/>
      <c r="B1504" s="417" t="s">
        <v>351</v>
      </c>
      <c r="C1504" s="415" t="s">
        <v>345</v>
      </c>
      <c r="D1504" s="434"/>
      <c r="E1504" s="410"/>
    </row>
    <row r="1505" spans="1:5" ht="29.25" customHeight="1" outlineLevel="1">
      <c r="A1505" s="410"/>
      <c r="B1505" s="433" t="s">
        <v>352</v>
      </c>
      <c r="C1505" s="410"/>
      <c r="D1505" s="412"/>
      <c r="E1505" s="412"/>
    </row>
    <row r="1506" spans="1:5" s="437" customFormat="1" ht="17.25" customHeight="1" outlineLevel="1">
      <c r="A1506" s="429"/>
      <c r="B1506" s="435" t="s">
        <v>353</v>
      </c>
      <c r="C1506" s="429"/>
      <c r="D1506" s="432"/>
      <c r="E1506" s="432"/>
    </row>
    <row r="1507" spans="1:5" ht="15.75" customHeight="1" outlineLevel="1">
      <c r="A1507" s="440">
        <v>981</v>
      </c>
      <c r="B1507" s="502" t="s">
        <v>354</v>
      </c>
      <c r="C1507" s="436"/>
      <c r="D1507" s="469"/>
      <c r="E1507" s="470"/>
    </row>
    <row r="1508" spans="1:5" s="437" customFormat="1" ht="17.25" customHeight="1" outlineLevel="1">
      <c r="A1508" s="429"/>
      <c r="B1508" s="463" t="s">
        <v>355</v>
      </c>
      <c r="C1508" s="431" t="s">
        <v>356</v>
      </c>
      <c r="D1508" s="1620" t="s">
        <v>357</v>
      </c>
      <c r="E1508" s="1621"/>
    </row>
    <row r="1509" spans="1:5" s="437" customFormat="1" ht="42.75" customHeight="1" outlineLevel="1">
      <c r="A1509" s="440">
        <v>982</v>
      </c>
      <c r="B1509" s="502" t="s">
        <v>358</v>
      </c>
      <c r="C1509" s="436"/>
      <c r="D1509" s="436"/>
      <c r="E1509" s="436"/>
    </row>
    <row r="1510" spans="1:5" ht="38.25" customHeight="1" outlineLevel="1">
      <c r="A1510" s="440"/>
      <c r="B1510" s="611" t="s">
        <v>528</v>
      </c>
      <c r="C1510" s="415" t="s">
        <v>359</v>
      </c>
      <c r="D1510" s="434"/>
      <c r="E1510" s="410"/>
    </row>
    <row r="1511" spans="1:5" ht="26.25" customHeight="1" outlineLevel="1">
      <c r="A1511" s="410"/>
      <c r="B1511" s="614" t="s">
        <v>606</v>
      </c>
      <c r="C1511" s="415"/>
      <c r="D1511" s="615">
        <v>140</v>
      </c>
      <c r="E1511" s="412"/>
    </row>
    <row r="1512" spans="1:5" ht="27.75" customHeight="1" outlineLevel="1">
      <c r="A1512" s="410"/>
      <c r="B1512" s="614" t="s">
        <v>607</v>
      </c>
      <c r="C1512" s="415"/>
      <c r="D1512" s="615">
        <v>0</v>
      </c>
      <c r="E1512" s="412"/>
    </row>
    <row r="1513" spans="1:5" ht="27.75" customHeight="1" outlineLevel="1">
      <c r="A1513" s="410"/>
      <c r="B1513" s="616" t="s">
        <v>529</v>
      </c>
      <c r="C1513" s="415"/>
      <c r="D1513" s="615">
        <v>40</v>
      </c>
      <c r="E1513" s="412"/>
    </row>
    <row r="1514" spans="1:5" ht="27.75" customHeight="1" outlineLevel="1">
      <c r="A1514" s="410"/>
      <c r="B1514" s="614" t="s">
        <v>609</v>
      </c>
      <c r="C1514" s="415"/>
      <c r="D1514" s="615">
        <v>0</v>
      </c>
      <c r="E1514" s="412"/>
    </row>
    <row r="1515" spans="1:5" ht="27.75" customHeight="1" outlineLevel="1">
      <c r="A1515" s="410"/>
      <c r="B1515" s="617" t="s">
        <v>530</v>
      </c>
      <c r="C1515" s="410"/>
      <c r="D1515" s="418" t="s">
        <v>531</v>
      </c>
      <c r="E1515" s="524" t="s">
        <v>557</v>
      </c>
    </row>
    <row r="1516" spans="1:5" ht="27.75" customHeight="1" outlineLevel="1">
      <c r="A1516" s="410"/>
      <c r="B1516" s="618" t="s">
        <v>532</v>
      </c>
      <c r="C1516" s="506"/>
      <c r="D1516" s="508">
        <v>140</v>
      </c>
      <c r="E1516" s="412"/>
    </row>
    <row r="1517" spans="1:5" ht="11.25" customHeight="1" outlineLevel="1">
      <c r="A1517" s="410"/>
      <c r="B1517" s="413"/>
      <c r="C1517" s="410"/>
      <c r="D1517" s="412"/>
      <c r="E1517" s="412"/>
    </row>
    <row r="1518" spans="1:5" ht="54.75" customHeight="1" outlineLevel="1">
      <c r="A1518" s="440"/>
      <c r="B1518" s="417" t="s">
        <v>360</v>
      </c>
      <c r="C1518" s="415" t="s">
        <v>359</v>
      </c>
      <c r="D1518" s="412">
        <v>0</v>
      </c>
      <c r="E1518" s="412"/>
    </row>
    <row r="1519" spans="1:5" s="423" customFormat="1" ht="29.25" customHeight="1" outlineLevel="1">
      <c r="A1519" s="410"/>
      <c r="B1519" s="417" t="s">
        <v>361</v>
      </c>
      <c r="C1519" s="415" t="s">
        <v>359</v>
      </c>
      <c r="D1519" s="412">
        <v>0.3</v>
      </c>
      <c r="E1519" s="412"/>
    </row>
    <row r="1520" spans="1:5" ht="22.5" customHeight="1">
      <c r="A1520" s="503"/>
      <c r="B1520" s="504"/>
      <c r="C1520" s="503"/>
      <c r="D1520" s="505"/>
      <c r="E1520" s="503"/>
    </row>
    <row r="1521" spans="1:5" ht="12.75">
      <c r="A1521" s="506"/>
      <c r="B1521" s="507"/>
      <c r="C1521" s="506"/>
      <c r="D1521" s="508"/>
      <c r="E1521" s="506"/>
    </row>
    <row r="1522" spans="1:5" ht="12.75">
      <c r="A1522" s="506"/>
      <c r="B1522" s="507"/>
      <c r="C1522" s="506"/>
      <c r="D1522" s="508"/>
      <c r="E1522" s="506"/>
    </row>
    <row r="1523" spans="1:5" ht="12.75">
      <c r="A1523" s="506"/>
      <c r="B1523" s="507"/>
      <c r="C1523" s="506"/>
      <c r="D1523" s="508"/>
      <c r="E1523" s="506"/>
    </row>
    <row r="1524" spans="1:5" ht="12.75">
      <c r="A1524" s="506"/>
      <c r="B1524" s="507"/>
      <c r="C1524" s="506"/>
      <c r="D1524" s="508"/>
      <c r="E1524" s="506"/>
    </row>
    <row r="1525" spans="1:5" ht="12.75">
      <c r="A1525" s="506"/>
      <c r="B1525" s="507"/>
      <c r="C1525" s="506"/>
      <c r="D1525" s="508"/>
      <c r="E1525" s="506"/>
    </row>
    <row r="1526" spans="1:5" ht="12.75">
      <c r="A1526" s="506"/>
      <c r="B1526" s="507"/>
      <c r="C1526" s="506"/>
      <c r="D1526" s="508"/>
      <c r="E1526" s="506"/>
    </row>
    <row r="1527" spans="1:5" ht="12.75">
      <c r="A1527" s="506"/>
      <c r="B1527" s="507"/>
      <c r="C1527" s="506"/>
      <c r="D1527" s="508"/>
      <c r="E1527" s="506"/>
    </row>
    <row r="1528" spans="1:5" ht="12.75">
      <c r="A1528" s="506"/>
      <c r="B1528" s="507"/>
      <c r="C1528" s="506"/>
      <c r="D1528" s="508"/>
      <c r="E1528" s="506"/>
    </row>
    <row r="1529" spans="1:5" ht="12.75">
      <c r="A1529" s="506"/>
      <c r="B1529" s="507"/>
      <c r="C1529" s="506"/>
      <c r="D1529" s="508"/>
      <c r="E1529" s="506"/>
    </row>
    <row r="1530" spans="1:5" ht="12.75">
      <c r="A1530" s="506"/>
      <c r="B1530" s="507"/>
      <c r="C1530" s="506"/>
      <c r="D1530" s="508"/>
      <c r="E1530" s="506"/>
    </row>
    <row r="1531" spans="1:5" ht="12.75">
      <c r="A1531" s="506"/>
      <c r="B1531" s="507"/>
      <c r="C1531" s="506"/>
      <c r="D1531" s="508"/>
      <c r="E1531" s="506"/>
    </row>
    <row r="1532" spans="1:5" ht="12.75">
      <c r="A1532" s="506"/>
      <c r="B1532" s="507"/>
      <c r="C1532" s="506"/>
      <c r="D1532" s="508"/>
      <c r="E1532" s="506"/>
    </row>
    <row r="1533" spans="1:5" ht="12.75">
      <c r="A1533" s="506"/>
      <c r="B1533" s="507"/>
      <c r="C1533" s="506"/>
      <c r="D1533" s="508"/>
      <c r="E1533" s="506"/>
    </row>
    <row r="1534" spans="1:5" ht="12.75">
      <c r="A1534" s="506"/>
      <c r="B1534" s="507"/>
      <c r="C1534" s="506"/>
      <c r="D1534" s="508"/>
      <c r="E1534" s="506"/>
    </row>
    <row r="1535" spans="1:5" ht="12.75">
      <c r="A1535" s="506"/>
      <c r="B1535" s="507"/>
      <c r="C1535" s="506"/>
      <c r="D1535" s="508"/>
      <c r="E1535" s="506"/>
    </row>
    <row r="1536" spans="1:5" ht="12.75">
      <c r="A1536" s="506"/>
      <c r="B1536" s="507"/>
      <c r="C1536" s="506"/>
      <c r="D1536" s="508"/>
      <c r="E1536" s="506"/>
    </row>
    <row r="1537" spans="1:5" ht="12.75">
      <c r="A1537" s="506"/>
      <c r="B1537" s="507"/>
      <c r="C1537" s="506"/>
      <c r="D1537" s="508"/>
      <c r="E1537" s="506"/>
    </row>
    <row r="1538" spans="1:5" ht="12.75">
      <c r="A1538" s="506"/>
      <c r="B1538" s="507"/>
      <c r="C1538" s="506"/>
      <c r="D1538" s="508"/>
      <c r="E1538" s="506"/>
    </row>
    <row r="1539" spans="1:5" ht="12.75">
      <c r="A1539" s="506"/>
      <c r="B1539" s="507"/>
      <c r="C1539" s="506"/>
      <c r="D1539" s="508"/>
      <c r="E1539" s="506"/>
    </row>
    <row r="1540" spans="1:5" ht="12.75">
      <c r="A1540" s="506"/>
      <c r="B1540" s="507"/>
      <c r="C1540" s="506"/>
      <c r="D1540" s="508"/>
      <c r="E1540" s="506"/>
    </row>
    <row r="1541" spans="1:5" ht="12.75">
      <c r="A1541" s="506"/>
      <c r="B1541" s="507"/>
      <c r="C1541" s="506"/>
      <c r="D1541" s="508"/>
      <c r="E1541" s="506"/>
    </row>
    <row r="1542" spans="1:5" ht="12.75">
      <c r="A1542" s="506"/>
      <c r="B1542" s="507"/>
      <c r="C1542" s="506"/>
      <c r="D1542" s="508"/>
      <c r="E1542" s="506"/>
    </row>
    <row r="1543" spans="1:5" ht="12.75">
      <c r="A1543" s="506"/>
      <c r="B1543" s="507"/>
      <c r="C1543" s="506"/>
      <c r="D1543" s="508"/>
      <c r="E1543" s="506"/>
    </row>
    <row r="1544" spans="1:5" ht="12.75">
      <c r="A1544" s="506"/>
      <c r="B1544" s="507"/>
      <c r="C1544" s="506"/>
      <c r="D1544" s="508"/>
      <c r="E1544" s="506"/>
    </row>
    <row r="1545" spans="1:5" ht="12.75">
      <c r="A1545" s="506"/>
      <c r="B1545" s="507"/>
      <c r="C1545" s="506"/>
      <c r="D1545" s="508"/>
      <c r="E1545" s="506"/>
    </row>
    <row r="1546" spans="1:5" ht="12.75">
      <c r="A1546" s="506"/>
      <c r="B1546" s="507"/>
      <c r="C1546" s="506"/>
      <c r="D1546" s="508"/>
      <c r="E1546" s="506"/>
    </row>
    <row r="1547" spans="1:5" ht="12.75">
      <c r="A1547" s="506"/>
      <c r="B1547" s="507"/>
      <c r="C1547" s="506"/>
      <c r="D1547" s="508"/>
      <c r="E1547" s="506"/>
    </row>
    <row r="1548" spans="1:5" ht="12.75">
      <c r="A1548" s="506"/>
      <c r="B1548" s="507"/>
      <c r="C1548" s="506"/>
      <c r="D1548" s="508"/>
      <c r="E1548" s="506"/>
    </row>
    <row r="1549" spans="1:5" ht="12.75">
      <c r="A1549" s="506"/>
      <c r="B1549" s="507"/>
      <c r="C1549" s="506"/>
      <c r="D1549" s="508"/>
      <c r="E1549" s="506"/>
    </row>
    <row r="1550" spans="1:5" ht="12.75">
      <c r="A1550" s="506"/>
      <c r="B1550" s="507"/>
      <c r="C1550" s="506"/>
      <c r="D1550" s="508"/>
      <c r="E1550" s="506"/>
    </row>
    <row r="1551" spans="1:5" ht="12.75">
      <c r="A1551" s="506"/>
      <c r="B1551" s="507"/>
      <c r="C1551" s="506"/>
      <c r="D1551" s="508"/>
      <c r="E1551" s="506"/>
    </row>
    <row r="1552" spans="1:5" ht="12.75">
      <c r="A1552" s="506"/>
      <c r="B1552" s="507"/>
      <c r="C1552" s="506"/>
      <c r="D1552" s="508"/>
      <c r="E1552" s="506"/>
    </row>
    <row r="1553" spans="1:5" ht="12.75">
      <c r="A1553" s="506"/>
      <c r="B1553" s="507"/>
      <c r="C1553" s="506"/>
      <c r="D1553" s="508"/>
      <c r="E1553" s="506"/>
    </row>
    <row r="1554" spans="1:5" ht="12.75">
      <c r="A1554" s="506"/>
      <c r="B1554" s="507"/>
      <c r="C1554" s="506"/>
      <c r="D1554" s="508"/>
      <c r="E1554" s="506"/>
    </row>
    <row r="1555" spans="1:5" ht="12.75">
      <c r="A1555" s="506"/>
      <c r="B1555" s="507"/>
      <c r="C1555" s="506"/>
      <c r="D1555" s="508"/>
      <c r="E1555" s="506"/>
    </row>
    <row r="1556" spans="1:5" ht="12.75">
      <c r="A1556" s="506"/>
      <c r="B1556" s="507"/>
      <c r="C1556" s="506"/>
      <c r="D1556" s="508"/>
      <c r="E1556" s="506"/>
    </row>
    <row r="1557" spans="1:5" ht="12.75">
      <c r="A1557" s="506"/>
      <c r="B1557" s="507"/>
      <c r="C1557" s="506"/>
      <c r="D1557" s="508"/>
      <c r="E1557" s="506"/>
    </row>
    <row r="1558" spans="1:5" ht="12.75">
      <c r="A1558" s="506"/>
      <c r="B1558" s="507"/>
      <c r="C1558" s="506"/>
      <c r="D1558" s="508"/>
      <c r="E1558" s="506"/>
    </row>
    <row r="1559" spans="1:5" ht="12.75">
      <c r="A1559" s="506"/>
      <c r="B1559" s="507"/>
      <c r="C1559" s="506"/>
      <c r="D1559" s="508"/>
      <c r="E1559" s="506"/>
    </row>
    <row r="1560" spans="1:5" ht="12.75">
      <c r="A1560" s="506"/>
      <c r="B1560" s="507"/>
      <c r="C1560" s="506"/>
      <c r="D1560" s="508"/>
      <c r="E1560" s="506"/>
    </row>
    <row r="1561" spans="1:5" ht="12.75">
      <c r="A1561" s="506"/>
      <c r="B1561" s="507"/>
      <c r="C1561" s="506"/>
      <c r="D1561" s="508"/>
      <c r="E1561" s="506"/>
    </row>
    <row r="1562" spans="1:5" ht="12.75">
      <c r="A1562" s="506"/>
      <c r="B1562" s="507"/>
      <c r="C1562" s="506"/>
      <c r="D1562" s="508"/>
      <c r="E1562" s="506"/>
    </row>
    <row r="1563" spans="1:5" ht="12.75">
      <c r="A1563" s="506"/>
      <c r="B1563" s="507"/>
      <c r="C1563" s="506"/>
      <c r="D1563" s="508"/>
      <c r="E1563" s="506"/>
    </row>
    <row r="1564" spans="1:5" ht="12.75">
      <c r="A1564" s="506"/>
      <c r="B1564" s="507"/>
      <c r="C1564" s="506"/>
      <c r="D1564" s="508"/>
      <c r="E1564" s="506"/>
    </row>
    <row r="1565" spans="1:5" ht="12.75">
      <c r="A1565" s="506"/>
      <c r="B1565" s="507"/>
      <c r="C1565" s="506"/>
      <c r="D1565" s="508"/>
      <c r="E1565" s="506"/>
    </row>
    <row r="1566" spans="1:5" ht="12.75">
      <c r="A1566" s="506"/>
      <c r="B1566" s="507"/>
      <c r="C1566" s="506"/>
      <c r="D1566" s="508"/>
      <c r="E1566" s="506"/>
    </row>
    <row r="1567" spans="1:5" ht="12.75">
      <c r="A1567" s="506"/>
      <c r="B1567" s="507"/>
      <c r="C1567" s="506"/>
      <c r="D1567" s="508"/>
      <c r="E1567" s="506"/>
    </row>
    <row r="1568" spans="1:5" ht="12.75">
      <c r="A1568" s="506"/>
      <c r="B1568" s="507"/>
      <c r="C1568" s="506"/>
      <c r="D1568" s="508"/>
      <c r="E1568" s="506"/>
    </row>
    <row r="1569" spans="1:5" ht="12.75">
      <c r="A1569" s="506"/>
      <c r="B1569" s="507"/>
      <c r="C1569" s="506"/>
      <c r="D1569" s="508"/>
      <c r="E1569" s="506"/>
    </row>
    <row r="1570" spans="1:5" ht="12.75">
      <c r="A1570" s="506"/>
      <c r="B1570" s="507"/>
      <c r="C1570" s="506"/>
      <c r="D1570" s="508"/>
      <c r="E1570" s="506"/>
    </row>
    <row r="1571" spans="1:5" ht="12.75">
      <c r="A1571" s="506"/>
      <c r="B1571" s="507"/>
      <c r="C1571" s="506"/>
      <c r="D1571" s="508"/>
      <c r="E1571" s="506"/>
    </row>
    <row r="1572" spans="1:5" ht="12.75">
      <c r="A1572" s="506"/>
      <c r="B1572" s="507"/>
      <c r="C1572" s="506"/>
      <c r="D1572" s="508"/>
      <c r="E1572" s="506"/>
    </row>
    <row r="1573" spans="1:5" ht="12.75">
      <c r="A1573" s="506"/>
      <c r="B1573" s="507"/>
      <c r="C1573" s="506"/>
      <c r="D1573" s="508"/>
      <c r="E1573" s="506"/>
    </row>
    <row r="1574" spans="1:5" ht="12.75">
      <c r="A1574" s="506"/>
      <c r="B1574" s="507"/>
      <c r="C1574" s="506"/>
      <c r="D1574" s="508"/>
      <c r="E1574" s="506"/>
    </row>
    <row r="1575" spans="1:5" ht="12.75">
      <c r="A1575" s="506"/>
      <c r="B1575" s="507"/>
      <c r="C1575" s="506"/>
      <c r="D1575" s="508"/>
      <c r="E1575" s="506"/>
    </row>
    <row r="1576" spans="1:5" ht="12.75">
      <c r="A1576" s="506"/>
      <c r="B1576" s="507"/>
      <c r="C1576" s="506"/>
      <c r="D1576" s="508"/>
      <c r="E1576" s="506"/>
    </row>
    <row r="1577" spans="1:5" ht="12.75">
      <c r="A1577" s="506"/>
      <c r="B1577" s="507"/>
      <c r="C1577" s="506"/>
      <c r="D1577" s="508"/>
      <c r="E1577" s="506"/>
    </row>
    <row r="1578" spans="1:5" ht="12.75">
      <c r="A1578" s="506"/>
      <c r="B1578" s="507"/>
      <c r="C1578" s="506"/>
      <c r="D1578" s="508"/>
      <c r="E1578" s="506"/>
    </row>
    <row r="1579" spans="1:5" ht="12.75">
      <c r="A1579" s="506"/>
      <c r="B1579" s="507"/>
      <c r="C1579" s="506"/>
      <c r="D1579" s="508"/>
      <c r="E1579" s="506"/>
    </row>
    <row r="1580" spans="1:5" ht="12.75">
      <c r="A1580" s="506"/>
      <c r="B1580" s="507"/>
      <c r="C1580" s="506"/>
      <c r="D1580" s="508"/>
      <c r="E1580" s="506"/>
    </row>
    <row r="1581" spans="1:5" ht="12.75">
      <c r="A1581" s="506"/>
      <c r="B1581" s="507"/>
      <c r="C1581" s="506"/>
      <c r="D1581" s="508"/>
      <c r="E1581" s="506"/>
    </row>
    <row r="1582" spans="1:5" ht="12.75">
      <c r="A1582" s="506"/>
      <c r="B1582" s="507"/>
      <c r="C1582" s="506"/>
      <c r="D1582" s="508"/>
      <c r="E1582" s="506"/>
    </row>
    <row r="1583" spans="1:5" ht="12.75">
      <c r="A1583" s="506"/>
      <c r="B1583" s="507"/>
      <c r="C1583" s="506"/>
      <c r="D1583" s="508"/>
      <c r="E1583" s="506"/>
    </row>
    <row r="1584" spans="1:5" ht="12.75">
      <c r="A1584" s="506"/>
      <c r="B1584" s="507"/>
      <c r="C1584" s="506"/>
      <c r="D1584" s="508"/>
      <c r="E1584" s="506"/>
    </row>
    <row r="1585" spans="1:5" ht="12.75">
      <c r="A1585" s="506"/>
      <c r="B1585" s="507"/>
      <c r="C1585" s="506"/>
      <c r="D1585" s="508"/>
      <c r="E1585" s="506"/>
    </row>
    <row r="1586" spans="1:5" ht="12.75">
      <c r="A1586" s="506"/>
      <c r="B1586" s="507"/>
      <c r="C1586" s="506"/>
      <c r="D1586" s="508"/>
      <c r="E1586" s="506"/>
    </row>
    <row r="1587" spans="1:5" ht="12.75">
      <c r="A1587" s="506"/>
      <c r="B1587" s="507"/>
      <c r="C1587" s="506"/>
      <c r="D1587" s="508"/>
      <c r="E1587" s="506"/>
    </row>
    <row r="1588" spans="1:5" ht="12.75">
      <c r="A1588" s="506"/>
      <c r="B1588" s="507"/>
      <c r="C1588" s="506"/>
      <c r="D1588" s="508"/>
      <c r="E1588" s="506"/>
    </row>
    <row r="1589" spans="1:5" ht="12.75">
      <c r="A1589" s="506"/>
      <c r="B1589" s="507"/>
      <c r="C1589" s="506"/>
      <c r="D1589" s="508"/>
      <c r="E1589" s="506"/>
    </row>
    <row r="1590" spans="1:5" ht="12.75">
      <c r="A1590" s="506"/>
      <c r="B1590" s="507"/>
      <c r="C1590" s="506"/>
      <c r="D1590" s="508"/>
      <c r="E1590" s="506"/>
    </row>
    <row r="1591" spans="1:5" ht="12.75">
      <c r="A1591" s="506"/>
      <c r="B1591" s="507"/>
      <c r="C1591" s="506"/>
      <c r="D1591" s="508"/>
      <c r="E1591" s="506"/>
    </row>
    <row r="1592" spans="1:5" ht="12.75">
      <c r="A1592" s="506"/>
      <c r="B1592" s="507"/>
      <c r="C1592" s="506"/>
      <c r="D1592" s="508"/>
      <c r="E1592" s="506"/>
    </row>
    <row r="1593" spans="1:5" ht="12.75">
      <c r="A1593" s="506"/>
      <c r="B1593" s="507"/>
      <c r="C1593" s="506"/>
      <c r="D1593" s="508"/>
      <c r="E1593" s="506"/>
    </row>
    <row r="1594" spans="1:5" ht="12.75">
      <c r="A1594" s="506"/>
      <c r="B1594" s="507"/>
      <c r="C1594" s="506"/>
      <c r="D1594" s="508"/>
      <c r="E1594" s="506"/>
    </row>
    <row r="1595" spans="1:5" ht="12.75">
      <c r="A1595" s="506"/>
      <c r="B1595" s="507"/>
      <c r="C1595" s="506"/>
      <c r="D1595" s="508"/>
      <c r="E1595" s="506"/>
    </row>
    <row r="1596" spans="1:5" ht="12.75">
      <c r="A1596" s="506"/>
      <c r="B1596" s="507"/>
      <c r="C1596" s="506"/>
      <c r="D1596" s="508"/>
      <c r="E1596" s="506"/>
    </row>
    <row r="1597" spans="1:5" ht="12.75">
      <c r="A1597" s="506"/>
      <c r="B1597" s="507"/>
      <c r="C1597" s="506"/>
      <c r="D1597" s="508"/>
      <c r="E1597" s="506"/>
    </row>
    <row r="1598" spans="1:5" ht="12.75">
      <c r="A1598" s="506"/>
      <c r="B1598" s="507"/>
      <c r="C1598" s="506"/>
      <c r="D1598" s="508"/>
      <c r="E1598" s="506"/>
    </row>
    <row r="1599" spans="1:5" ht="12.75">
      <c r="A1599" s="506"/>
      <c r="B1599" s="507"/>
      <c r="C1599" s="506"/>
      <c r="D1599" s="508"/>
      <c r="E1599" s="506"/>
    </row>
    <row r="1600" spans="1:5" ht="12.75">
      <c r="A1600" s="506"/>
      <c r="B1600" s="507"/>
      <c r="C1600" s="506"/>
      <c r="D1600" s="508"/>
      <c r="E1600" s="506"/>
    </row>
    <row r="1601" spans="1:5" ht="12.75">
      <c r="A1601" s="506"/>
      <c r="B1601" s="507"/>
      <c r="C1601" s="506"/>
      <c r="D1601" s="508"/>
      <c r="E1601" s="506"/>
    </row>
    <row r="1602" spans="1:5" ht="12.75">
      <c r="A1602" s="506"/>
      <c r="B1602" s="507"/>
      <c r="C1602" s="506"/>
      <c r="D1602" s="508"/>
      <c r="E1602" s="506"/>
    </row>
    <row r="1603" spans="1:5" ht="12.75">
      <c r="A1603" s="506"/>
      <c r="B1603" s="507"/>
      <c r="C1603" s="506"/>
      <c r="D1603" s="508"/>
      <c r="E1603" s="506"/>
    </row>
    <row r="1604" spans="1:5" ht="12.75">
      <c r="A1604" s="506"/>
      <c r="B1604" s="507"/>
      <c r="C1604" s="506"/>
      <c r="D1604" s="508"/>
      <c r="E1604" s="506"/>
    </row>
    <row r="1605" spans="1:5" ht="12.75">
      <c r="A1605" s="506"/>
      <c r="B1605" s="507"/>
      <c r="C1605" s="506"/>
      <c r="D1605" s="508"/>
      <c r="E1605" s="506"/>
    </row>
    <row r="1606" spans="1:5" ht="12.75">
      <c r="A1606" s="506"/>
      <c r="B1606" s="507"/>
      <c r="C1606" s="506"/>
      <c r="D1606" s="508"/>
      <c r="E1606" s="506"/>
    </row>
    <row r="1607" spans="1:5" ht="12.75">
      <c r="A1607" s="506"/>
      <c r="B1607" s="507"/>
      <c r="C1607" s="506"/>
      <c r="D1607" s="508"/>
      <c r="E1607" s="506"/>
    </row>
    <row r="1608" spans="1:5" ht="12.75">
      <c r="A1608" s="506"/>
      <c r="B1608" s="507"/>
      <c r="C1608" s="506"/>
      <c r="D1608" s="508"/>
      <c r="E1608" s="506"/>
    </row>
    <row r="1609" spans="1:5" ht="12.75">
      <c r="A1609" s="506"/>
      <c r="B1609" s="507"/>
      <c r="C1609" s="506"/>
      <c r="D1609" s="508"/>
      <c r="E1609" s="506"/>
    </row>
    <row r="1610" spans="1:5" ht="12.75">
      <c r="A1610" s="506"/>
      <c r="B1610" s="507"/>
      <c r="C1610" s="506"/>
      <c r="D1610" s="508"/>
      <c r="E1610" s="506"/>
    </row>
    <row r="1611" spans="1:5" ht="12.75">
      <c r="A1611" s="506"/>
      <c r="B1611" s="507"/>
      <c r="C1611" s="506"/>
      <c r="D1611" s="508"/>
      <c r="E1611" s="506"/>
    </row>
    <row r="1612" spans="1:5" ht="12.75">
      <c r="A1612" s="506"/>
      <c r="B1612" s="507"/>
      <c r="C1612" s="506"/>
      <c r="D1612" s="508"/>
      <c r="E1612" s="506"/>
    </row>
    <row r="1613" spans="1:5" ht="12.75">
      <c r="A1613" s="506"/>
      <c r="B1613" s="507"/>
      <c r="C1613" s="506"/>
      <c r="D1613" s="508"/>
      <c r="E1613" s="506"/>
    </row>
    <row r="1614" spans="1:5" ht="12.75">
      <c r="A1614" s="506"/>
      <c r="B1614" s="507"/>
      <c r="C1614" s="506"/>
      <c r="D1614" s="508"/>
      <c r="E1614" s="506"/>
    </row>
    <row r="1615" spans="1:5" ht="12.75">
      <c r="A1615" s="506"/>
      <c r="B1615" s="507"/>
      <c r="C1615" s="506"/>
      <c r="D1615" s="508"/>
      <c r="E1615" s="506"/>
    </row>
    <row r="1616" spans="1:5" ht="12.75">
      <c r="A1616" s="506"/>
      <c r="B1616" s="507"/>
      <c r="C1616" s="506"/>
      <c r="D1616" s="508"/>
      <c r="E1616" s="506"/>
    </row>
    <row r="1617" spans="1:5" ht="12.75">
      <c r="A1617" s="506"/>
      <c r="B1617" s="507"/>
      <c r="C1617" s="506"/>
      <c r="D1617" s="508"/>
      <c r="E1617" s="506"/>
    </row>
    <row r="1618" spans="1:5" ht="12.75">
      <c r="A1618" s="506"/>
      <c r="B1618" s="507"/>
      <c r="C1618" s="506"/>
      <c r="D1618" s="508"/>
      <c r="E1618" s="506"/>
    </row>
    <row r="1619" spans="1:5" ht="12.75">
      <c r="A1619" s="506"/>
      <c r="B1619" s="507"/>
      <c r="C1619" s="506"/>
      <c r="D1619" s="508"/>
      <c r="E1619" s="506"/>
    </row>
    <row r="1620" spans="1:5" ht="12.75">
      <c r="A1620" s="506"/>
      <c r="B1620" s="507"/>
      <c r="C1620" s="506"/>
      <c r="D1620" s="508"/>
      <c r="E1620" s="506"/>
    </row>
    <row r="1621" spans="1:5" ht="12.75">
      <c r="A1621" s="506"/>
      <c r="B1621" s="507"/>
      <c r="C1621" s="506"/>
      <c r="D1621" s="508"/>
      <c r="E1621" s="506"/>
    </row>
    <row r="1622" spans="1:5" ht="12.75">
      <c r="A1622" s="506"/>
      <c r="B1622" s="507"/>
      <c r="C1622" s="506"/>
      <c r="D1622" s="508"/>
      <c r="E1622" s="506"/>
    </row>
    <row r="1623" spans="1:5" ht="12.75">
      <c r="A1623" s="506"/>
      <c r="B1623" s="507"/>
      <c r="C1623" s="506"/>
      <c r="D1623" s="508"/>
      <c r="E1623" s="506"/>
    </row>
    <row r="1624" spans="1:5" ht="12.75">
      <c r="A1624" s="506"/>
      <c r="B1624" s="507"/>
      <c r="C1624" s="506"/>
      <c r="D1624" s="508"/>
      <c r="E1624" s="506"/>
    </row>
    <row r="1625" spans="1:5" ht="12.75">
      <c r="A1625" s="506"/>
      <c r="B1625" s="507"/>
      <c r="C1625" s="506"/>
      <c r="D1625" s="508"/>
      <c r="E1625" s="506"/>
    </row>
    <row r="1626" spans="1:5" ht="12.75">
      <c r="A1626" s="506"/>
      <c r="B1626" s="507"/>
      <c r="C1626" s="506"/>
      <c r="D1626" s="508"/>
      <c r="E1626" s="506"/>
    </row>
    <row r="1627" spans="1:5" ht="12.75">
      <c r="A1627" s="506"/>
      <c r="B1627" s="507"/>
      <c r="C1627" s="506"/>
      <c r="D1627" s="508"/>
      <c r="E1627" s="506"/>
    </row>
    <row r="1628" spans="1:5" ht="12.75">
      <c r="A1628" s="506"/>
      <c r="B1628" s="507"/>
      <c r="C1628" s="506"/>
      <c r="D1628" s="508"/>
      <c r="E1628" s="506"/>
    </row>
    <row r="1629" spans="1:5" ht="12.75">
      <c r="A1629" s="506"/>
      <c r="B1629" s="507"/>
      <c r="C1629" s="506"/>
      <c r="D1629" s="508"/>
      <c r="E1629" s="506"/>
    </row>
    <row r="1630" spans="1:5" ht="12.75">
      <c r="A1630" s="506"/>
      <c r="B1630" s="507"/>
      <c r="C1630" s="506"/>
      <c r="D1630" s="508"/>
      <c r="E1630" s="506"/>
    </row>
    <row r="1631" spans="1:5" ht="12.75">
      <c r="A1631" s="506"/>
      <c r="B1631" s="507"/>
      <c r="C1631" s="506"/>
      <c r="D1631" s="508"/>
      <c r="E1631" s="506"/>
    </row>
    <row r="1632" spans="1:5" ht="12.75">
      <c r="A1632" s="506"/>
      <c r="B1632" s="507"/>
      <c r="C1632" s="506"/>
      <c r="D1632" s="508"/>
      <c r="E1632" s="506"/>
    </row>
    <row r="1633" spans="1:5" ht="12.75">
      <c r="A1633" s="506"/>
      <c r="B1633" s="507"/>
      <c r="C1633" s="506"/>
      <c r="D1633" s="508"/>
      <c r="E1633" s="506"/>
    </row>
    <row r="1634" spans="1:5" ht="12.75">
      <c r="A1634" s="506"/>
      <c r="B1634" s="507"/>
      <c r="C1634" s="506"/>
      <c r="D1634" s="508"/>
      <c r="E1634" s="506"/>
    </row>
    <row r="1635" spans="1:5" ht="12.75">
      <c r="A1635" s="506"/>
      <c r="B1635" s="507"/>
      <c r="C1635" s="506"/>
      <c r="D1635" s="508"/>
      <c r="E1635" s="506"/>
    </row>
    <row r="1636" spans="1:5" ht="12.75">
      <c r="A1636" s="506"/>
      <c r="B1636" s="507"/>
      <c r="C1636" s="506"/>
      <c r="D1636" s="508"/>
      <c r="E1636" s="506"/>
    </row>
    <row r="1637" spans="1:5" ht="12.75">
      <c r="A1637" s="506"/>
      <c r="B1637" s="507"/>
      <c r="C1637" s="506"/>
      <c r="D1637" s="508"/>
      <c r="E1637" s="506"/>
    </row>
    <row r="1638" spans="1:5" ht="12.75">
      <c r="A1638" s="506"/>
      <c r="B1638" s="507"/>
      <c r="C1638" s="506"/>
      <c r="D1638" s="508"/>
      <c r="E1638" s="506"/>
    </row>
    <row r="1639" spans="1:5" ht="12.75">
      <c r="A1639" s="506"/>
      <c r="B1639" s="507"/>
      <c r="C1639" s="506"/>
      <c r="D1639" s="508"/>
      <c r="E1639" s="506"/>
    </row>
    <row r="1640" spans="1:5" ht="12.75">
      <c r="A1640" s="506"/>
      <c r="B1640" s="507"/>
      <c r="C1640" s="506"/>
      <c r="D1640" s="508"/>
      <c r="E1640" s="506"/>
    </row>
    <row r="1641" spans="1:5" ht="12.75">
      <c r="A1641" s="506"/>
      <c r="B1641" s="507"/>
      <c r="C1641" s="506"/>
      <c r="D1641" s="508"/>
      <c r="E1641" s="506"/>
    </row>
    <row r="1642" spans="1:5" ht="12.75">
      <c r="A1642" s="506"/>
      <c r="B1642" s="507"/>
      <c r="C1642" s="506"/>
      <c r="D1642" s="508"/>
      <c r="E1642" s="506"/>
    </row>
    <row r="1643" spans="1:5" ht="12.75">
      <c r="A1643" s="506"/>
      <c r="B1643" s="507"/>
      <c r="C1643" s="506"/>
      <c r="D1643" s="508"/>
      <c r="E1643" s="506"/>
    </row>
    <row r="1644" spans="1:5" ht="12.75">
      <c r="A1644" s="506"/>
      <c r="B1644" s="507"/>
      <c r="C1644" s="506"/>
      <c r="D1644" s="508"/>
      <c r="E1644" s="506"/>
    </row>
    <row r="1645" spans="1:5" ht="12.75">
      <c r="A1645" s="506"/>
      <c r="B1645" s="507"/>
      <c r="C1645" s="506"/>
      <c r="D1645" s="508"/>
      <c r="E1645" s="506"/>
    </row>
    <row r="1646" spans="1:5" ht="12.75">
      <c r="A1646" s="506"/>
      <c r="B1646" s="507"/>
      <c r="C1646" s="506"/>
      <c r="D1646" s="508"/>
      <c r="E1646" s="506"/>
    </row>
    <row r="1647" spans="1:5" ht="12.75">
      <c r="A1647" s="506"/>
      <c r="B1647" s="507"/>
      <c r="C1647" s="506"/>
      <c r="D1647" s="508"/>
      <c r="E1647" s="506"/>
    </row>
    <row r="1648" spans="1:5" ht="12.75">
      <c r="A1648" s="506"/>
      <c r="B1648" s="507"/>
      <c r="C1648" s="506"/>
      <c r="D1648" s="508"/>
      <c r="E1648" s="506"/>
    </row>
    <row r="1649" spans="1:5" ht="12.75">
      <c r="A1649" s="506"/>
      <c r="B1649" s="507"/>
      <c r="C1649" s="506"/>
      <c r="D1649" s="508"/>
      <c r="E1649" s="506"/>
    </row>
    <row r="1650" spans="1:5" ht="12.75">
      <c r="A1650" s="506"/>
      <c r="B1650" s="507"/>
      <c r="C1650" s="506"/>
      <c r="D1650" s="508"/>
      <c r="E1650" s="506"/>
    </row>
    <row r="1651" spans="1:5" ht="12.75">
      <c r="A1651" s="506"/>
      <c r="B1651" s="507"/>
      <c r="C1651" s="506"/>
      <c r="D1651" s="508"/>
      <c r="E1651" s="506"/>
    </row>
    <row r="1652" spans="1:5" ht="12.75">
      <c r="A1652" s="506"/>
      <c r="B1652" s="507"/>
      <c r="C1652" s="506"/>
      <c r="D1652" s="508"/>
      <c r="E1652" s="506"/>
    </row>
    <row r="1653" spans="1:5" ht="12.75">
      <c r="A1653" s="506"/>
      <c r="B1653" s="507"/>
      <c r="C1653" s="506"/>
      <c r="D1653" s="508"/>
      <c r="E1653" s="506"/>
    </row>
    <row r="1654" spans="1:5" ht="12.75">
      <c r="A1654" s="506"/>
      <c r="B1654" s="507"/>
      <c r="C1654" s="506"/>
      <c r="D1654" s="508"/>
      <c r="E1654" s="506"/>
    </row>
    <row r="1655" spans="1:5" ht="12.75">
      <c r="A1655" s="506"/>
      <c r="B1655" s="507"/>
      <c r="C1655" s="506"/>
      <c r="D1655" s="508"/>
      <c r="E1655" s="506"/>
    </row>
    <row r="1656" spans="1:5" ht="12.75">
      <c r="A1656" s="506"/>
      <c r="B1656" s="507"/>
      <c r="C1656" s="506"/>
      <c r="D1656" s="508"/>
      <c r="E1656" s="506"/>
    </row>
    <row r="1657" spans="1:5" ht="12.75">
      <c r="A1657" s="506"/>
      <c r="B1657" s="507"/>
      <c r="C1657" s="506"/>
      <c r="D1657" s="508"/>
      <c r="E1657" s="506"/>
    </row>
    <row r="1658" spans="1:5" ht="12.75">
      <c r="A1658" s="506"/>
      <c r="B1658" s="507"/>
      <c r="C1658" s="506"/>
      <c r="D1658" s="508"/>
      <c r="E1658" s="506"/>
    </row>
    <row r="1659" spans="1:5" ht="12.75">
      <c r="A1659" s="506"/>
      <c r="B1659" s="507"/>
      <c r="C1659" s="506"/>
      <c r="D1659" s="508"/>
      <c r="E1659" s="506"/>
    </row>
    <row r="1660" spans="1:5" ht="12.75">
      <c r="A1660" s="506"/>
      <c r="B1660" s="507"/>
      <c r="C1660" s="506"/>
      <c r="D1660" s="508"/>
      <c r="E1660" s="506"/>
    </row>
    <row r="1661" spans="1:5" ht="12.75">
      <c r="A1661" s="506"/>
      <c r="B1661" s="507"/>
      <c r="C1661" s="506"/>
      <c r="D1661" s="508"/>
      <c r="E1661" s="506"/>
    </row>
    <row r="1662" spans="1:5" ht="12.75">
      <c r="A1662" s="506"/>
      <c r="B1662" s="507"/>
      <c r="C1662" s="506"/>
      <c r="D1662" s="508"/>
      <c r="E1662" s="506"/>
    </row>
    <row r="1663" spans="1:5" ht="12.75">
      <c r="A1663" s="506"/>
      <c r="B1663" s="507"/>
      <c r="C1663" s="506"/>
      <c r="D1663" s="508"/>
      <c r="E1663" s="506"/>
    </row>
    <row r="1664" spans="1:5" ht="12.75">
      <c r="A1664" s="506"/>
      <c r="B1664" s="507"/>
      <c r="C1664" s="506"/>
      <c r="D1664" s="508"/>
      <c r="E1664" s="506"/>
    </row>
    <row r="1665" spans="1:5" ht="12.75">
      <c r="A1665" s="506"/>
      <c r="B1665" s="507"/>
      <c r="C1665" s="506"/>
      <c r="D1665" s="508"/>
      <c r="E1665" s="506"/>
    </row>
    <row r="1666" spans="1:5" ht="12.75">
      <c r="A1666" s="506"/>
      <c r="B1666" s="507"/>
      <c r="C1666" s="506"/>
      <c r="D1666" s="508"/>
      <c r="E1666" s="506"/>
    </row>
    <row r="1667" spans="1:5" ht="12.75">
      <c r="A1667" s="506"/>
      <c r="B1667" s="507"/>
      <c r="C1667" s="506"/>
      <c r="D1667" s="508"/>
      <c r="E1667" s="506"/>
    </row>
    <row r="1668" spans="1:5" ht="12.75">
      <c r="A1668" s="506"/>
      <c r="B1668" s="507"/>
      <c r="C1668" s="506"/>
      <c r="D1668" s="508"/>
      <c r="E1668" s="506"/>
    </row>
    <row r="1669" spans="1:5" ht="12.75">
      <c r="A1669" s="506"/>
      <c r="B1669" s="507"/>
      <c r="C1669" s="506"/>
      <c r="D1669" s="508"/>
      <c r="E1669" s="506"/>
    </row>
    <row r="1670" spans="1:5" ht="12.75">
      <c r="A1670" s="506"/>
      <c r="B1670" s="507"/>
      <c r="C1670" s="506"/>
      <c r="D1670" s="508"/>
      <c r="E1670" s="506"/>
    </row>
    <row r="1671" spans="1:5" ht="12.75">
      <c r="A1671" s="506"/>
      <c r="B1671" s="507"/>
      <c r="C1671" s="506"/>
      <c r="D1671" s="508"/>
      <c r="E1671" s="506"/>
    </row>
    <row r="1672" spans="1:5" ht="12.75">
      <c r="A1672" s="506"/>
      <c r="B1672" s="507"/>
      <c r="C1672" s="506"/>
      <c r="D1672" s="508"/>
      <c r="E1672" s="506"/>
    </row>
    <row r="1673" spans="1:5" ht="12.75">
      <c r="A1673" s="506"/>
      <c r="B1673" s="507"/>
      <c r="C1673" s="506"/>
      <c r="D1673" s="508"/>
      <c r="E1673" s="506"/>
    </row>
    <row r="1674" spans="1:5" ht="12.75">
      <c r="A1674" s="506"/>
      <c r="B1674" s="507"/>
      <c r="C1674" s="506"/>
      <c r="D1674" s="508"/>
      <c r="E1674" s="506"/>
    </row>
    <row r="1675" spans="1:5" ht="12.75">
      <c r="A1675" s="506"/>
      <c r="B1675" s="507"/>
      <c r="C1675" s="506"/>
      <c r="D1675" s="508"/>
      <c r="E1675" s="506"/>
    </row>
    <row r="1676" spans="1:5" ht="12.75">
      <c r="A1676" s="506"/>
      <c r="B1676" s="507"/>
      <c r="C1676" s="506"/>
      <c r="D1676" s="508"/>
      <c r="E1676" s="506"/>
    </row>
    <row r="1677" spans="1:5" ht="12.75">
      <c r="A1677" s="506"/>
      <c r="B1677" s="507"/>
      <c r="C1677" s="506"/>
      <c r="D1677" s="508"/>
      <c r="E1677" s="506"/>
    </row>
    <row r="1678" spans="1:5" ht="12.75">
      <c r="A1678" s="506"/>
      <c r="B1678" s="507"/>
      <c r="C1678" s="506"/>
      <c r="D1678" s="508"/>
      <c r="E1678" s="506"/>
    </row>
    <row r="1679" spans="1:5" ht="12.75">
      <c r="A1679" s="506"/>
      <c r="B1679" s="507"/>
      <c r="C1679" s="506"/>
      <c r="D1679" s="508"/>
      <c r="E1679" s="506"/>
    </row>
    <row r="1680" spans="1:5" ht="12.75">
      <c r="A1680" s="506"/>
      <c r="B1680" s="507"/>
      <c r="C1680" s="506"/>
      <c r="D1680" s="508"/>
      <c r="E1680" s="506"/>
    </row>
    <row r="1681" spans="1:5" ht="12.75">
      <c r="A1681" s="506"/>
      <c r="B1681" s="507"/>
      <c r="C1681" s="506"/>
      <c r="D1681" s="508"/>
      <c r="E1681" s="506"/>
    </row>
    <row r="1682" spans="1:5" ht="12.75">
      <c r="A1682" s="506"/>
      <c r="B1682" s="507"/>
      <c r="C1682" s="506"/>
      <c r="D1682" s="508"/>
      <c r="E1682" s="506"/>
    </row>
    <row r="1683" spans="1:5" ht="12.75">
      <c r="A1683" s="506"/>
      <c r="B1683" s="507"/>
      <c r="C1683" s="506"/>
      <c r="D1683" s="508"/>
      <c r="E1683" s="506"/>
    </row>
    <row r="1684" spans="1:5" ht="12.75">
      <c r="A1684" s="506"/>
      <c r="B1684" s="507"/>
      <c r="C1684" s="506"/>
      <c r="D1684" s="508"/>
      <c r="E1684" s="506"/>
    </row>
    <row r="1685" spans="1:5" ht="12.75">
      <c r="A1685" s="506"/>
      <c r="B1685" s="507"/>
      <c r="C1685" s="506"/>
      <c r="D1685" s="508"/>
      <c r="E1685" s="506"/>
    </row>
    <row r="1686" spans="1:5" ht="12.75">
      <c r="A1686" s="506"/>
      <c r="B1686" s="507"/>
      <c r="C1686" s="506"/>
      <c r="D1686" s="508"/>
      <c r="E1686" s="506"/>
    </row>
    <row r="1687" spans="1:5" ht="12.75">
      <c r="A1687" s="506"/>
      <c r="B1687" s="507"/>
      <c r="C1687" s="506"/>
      <c r="D1687" s="508"/>
      <c r="E1687" s="506"/>
    </row>
    <row r="1688" spans="1:5" ht="12.75">
      <c r="A1688" s="506"/>
      <c r="B1688" s="507"/>
      <c r="C1688" s="506"/>
      <c r="D1688" s="508"/>
      <c r="E1688" s="506"/>
    </row>
    <row r="1689" spans="1:5" ht="12.75">
      <c r="A1689" s="506"/>
      <c r="B1689" s="507"/>
      <c r="C1689" s="506"/>
      <c r="D1689" s="508"/>
      <c r="E1689" s="506"/>
    </row>
    <row r="1690" spans="1:5" ht="12.75">
      <c r="A1690" s="506"/>
      <c r="B1690" s="507"/>
      <c r="C1690" s="506"/>
      <c r="D1690" s="508"/>
      <c r="E1690" s="506"/>
    </row>
    <row r="1691" spans="1:5" ht="12.75">
      <c r="A1691" s="506"/>
      <c r="B1691" s="507"/>
      <c r="C1691" s="506"/>
      <c r="D1691" s="508"/>
      <c r="E1691" s="506"/>
    </row>
    <row r="1692" spans="1:5" ht="12.75">
      <c r="A1692" s="506"/>
      <c r="B1692" s="507"/>
      <c r="C1692" s="506"/>
      <c r="D1692" s="508"/>
      <c r="E1692" s="506"/>
    </row>
    <row r="1693" spans="1:5" ht="12.75">
      <c r="A1693" s="506"/>
      <c r="B1693" s="507"/>
      <c r="C1693" s="506"/>
      <c r="D1693" s="508"/>
      <c r="E1693" s="506"/>
    </row>
    <row r="1694" spans="1:5" ht="12.75">
      <c r="A1694" s="506"/>
      <c r="B1694" s="507"/>
      <c r="C1694" s="506"/>
      <c r="D1694" s="508"/>
      <c r="E1694" s="506"/>
    </row>
    <row r="1695" spans="1:5" ht="12.75">
      <c r="A1695" s="506"/>
      <c r="B1695" s="507"/>
      <c r="C1695" s="506"/>
      <c r="D1695" s="508"/>
      <c r="E1695" s="506"/>
    </row>
    <row r="1696" spans="1:5" ht="12.75">
      <c r="A1696" s="506"/>
      <c r="B1696" s="507"/>
      <c r="C1696" s="506"/>
      <c r="D1696" s="508"/>
      <c r="E1696" s="506"/>
    </row>
    <row r="1697" spans="1:5" ht="12.75">
      <c r="A1697" s="506"/>
      <c r="B1697" s="507"/>
      <c r="C1697" s="506"/>
      <c r="D1697" s="508"/>
      <c r="E1697" s="506"/>
    </row>
    <row r="1698" spans="1:5" ht="12.75">
      <c r="A1698" s="506"/>
      <c r="B1698" s="507"/>
      <c r="C1698" s="506"/>
      <c r="D1698" s="508"/>
      <c r="E1698" s="506"/>
    </row>
    <row r="1699" spans="1:5" ht="12.75">
      <c r="A1699" s="506"/>
      <c r="B1699" s="507"/>
      <c r="C1699" s="506"/>
      <c r="D1699" s="508"/>
      <c r="E1699" s="506"/>
    </row>
    <row r="1700" spans="1:5" ht="12.75">
      <c r="A1700" s="506"/>
      <c r="B1700" s="507"/>
      <c r="C1700" s="506"/>
      <c r="D1700" s="508"/>
      <c r="E1700" s="506"/>
    </row>
    <row r="1701" spans="1:5" ht="12.75">
      <c r="A1701" s="506"/>
      <c r="B1701" s="507"/>
      <c r="C1701" s="506"/>
      <c r="D1701" s="508"/>
      <c r="E1701" s="506"/>
    </row>
    <row r="1702" spans="1:5" ht="12.75">
      <c r="A1702" s="506"/>
      <c r="B1702" s="507"/>
      <c r="C1702" s="506"/>
      <c r="D1702" s="508"/>
      <c r="E1702" s="506"/>
    </row>
    <row r="1703" spans="1:5" ht="12.75">
      <c r="A1703" s="506"/>
      <c r="B1703" s="507"/>
      <c r="C1703" s="506"/>
      <c r="D1703" s="508"/>
      <c r="E1703" s="506"/>
    </row>
    <row r="1704" spans="1:5" ht="12.75">
      <c r="A1704" s="506"/>
      <c r="B1704" s="507"/>
      <c r="C1704" s="506"/>
      <c r="D1704" s="508"/>
      <c r="E1704" s="506"/>
    </row>
    <row r="1705" spans="1:5" ht="12.75">
      <c r="A1705" s="506"/>
      <c r="B1705" s="507"/>
      <c r="C1705" s="506"/>
      <c r="D1705" s="508"/>
      <c r="E1705" s="506"/>
    </row>
    <row r="1706" spans="1:5" ht="12.75">
      <c r="A1706" s="506"/>
      <c r="B1706" s="507"/>
      <c r="C1706" s="506"/>
      <c r="D1706" s="508"/>
      <c r="E1706" s="506"/>
    </row>
    <row r="1707" spans="1:5" ht="12.75">
      <c r="A1707" s="506"/>
      <c r="B1707" s="507"/>
      <c r="C1707" s="506"/>
      <c r="D1707" s="508"/>
      <c r="E1707" s="506"/>
    </row>
    <row r="1708" spans="1:5" ht="12.75">
      <c r="A1708" s="506"/>
      <c r="B1708" s="507"/>
      <c r="C1708" s="506"/>
      <c r="D1708" s="508"/>
      <c r="E1708" s="506"/>
    </row>
    <row r="1709" spans="1:5" ht="12.75">
      <c r="A1709" s="506"/>
      <c r="B1709" s="507"/>
      <c r="C1709" s="506"/>
      <c r="D1709" s="508"/>
      <c r="E1709" s="506"/>
    </row>
    <row r="1710" spans="1:5" ht="12.75">
      <c r="A1710" s="506"/>
      <c r="B1710" s="507"/>
      <c r="C1710" s="506"/>
      <c r="D1710" s="508"/>
      <c r="E1710" s="506"/>
    </row>
    <row r="1711" spans="1:5" ht="12.75">
      <c r="A1711" s="506"/>
      <c r="B1711" s="507"/>
      <c r="C1711" s="506"/>
      <c r="D1711" s="508"/>
      <c r="E1711" s="506"/>
    </row>
    <row r="1712" spans="1:5" ht="12.75">
      <c r="A1712" s="506"/>
      <c r="B1712" s="507"/>
      <c r="C1712" s="506"/>
      <c r="D1712" s="508"/>
      <c r="E1712" s="506"/>
    </row>
    <row r="1713" spans="1:5" ht="12.75">
      <c r="A1713" s="506"/>
      <c r="B1713" s="507"/>
      <c r="C1713" s="506"/>
      <c r="D1713" s="508"/>
      <c r="E1713" s="506"/>
    </row>
    <row r="1714" spans="1:5" ht="12.75">
      <c r="A1714" s="506"/>
      <c r="B1714" s="507"/>
      <c r="C1714" s="506"/>
      <c r="D1714" s="508"/>
      <c r="E1714" s="506"/>
    </row>
    <row r="1715" spans="1:5" ht="12.75">
      <c r="A1715" s="506"/>
      <c r="B1715" s="507"/>
      <c r="C1715" s="506"/>
      <c r="D1715" s="508"/>
      <c r="E1715" s="506"/>
    </row>
    <row r="1716" spans="1:5" ht="12.75">
      <c r="A1716" s="506"/>
      <c r="B1716" s="507"/>
      <c r="C1716" s="506"/>
      <c r="D1716" s="508"/>
      <c r="E1716" s="506"/>
    </row>
    <row r="1717" spans="1:5" ht="12.75">
      <c r="A1717" s="506"/>
      <c r="B1717" s="507"/>
      <c r="C1717" s="506"/>
      <c r="D1717" s="508"/>
      <c r="E1717" s="506"/>
    </row>
    <row r="1718" spans="1:5" ht="12.75">
      <c r="A1718" s="506"/>
      <c r="B1718" s="507"/>
      <c r="C1718" s="506"/>
      <c r="D1718" s="508"/>
      <c r="E1718" s="506"/>
    </row>
    <row r="1719" spans="1:5" ht="12.75">
      <c r="A1719" s="506"/>
      <c r="B1719" s="507"/>
      <c r="C1719" s="506"/>
      <c r="D1719" s="508"/>
      <c r="E1719" s="506"/>
    </row>
    <row r="1720" spans="1:5" ht="12.75">
      <c r="A1720" s="506"/>
      <c r="B1720" s="507"/>
      <c r="C1720" s="506"/>
      <c r="D1720" s="508"/>
      <c r="E1720" s="506"/>
    </row>
    <row r="1721" spans="1:5" ht="12.75">
      <c r="A1721" s="506"/>
      <c r="B1721" s="507"/>
      <c r="C1721" s="506"/>
      <c r="D1721" s="508"/>
      <c r="E1721" s="506"/>
    </row>
    <row r="1722" spans="1:5" ht="12.75">
      <c r="A1722" s="506"/>
      <c r="B1722" s="507"/>
      <c r="C1722" s="506"/>
      <c r="D1722" s="508"/>
      <c r="E1722" s="506"/>
    </row>
    <row r="1723" spans="1:5" ht="12.75">
      <c r="A1723" s="506"/>
      <c r="B1723" s="507"/>
      <c r="C1723" s="506"/>
      <c r="D1723" s="508"/>
      <c r="E1723" s="506"/>
    </row>
    <row r="1724" spans="1:5" ht="12.75">
      <c r="A1724" s="506"/>
      <c r="B1724" s="507"/>
      <c r="C1724" s="506"/>
      <c r="D1724" s="508"/>
      <c r="E1724" s="506"/>
    </row>
    <row r="1725" spans="1:5" ht="12.75">
      <c r="A1725" s="506"/>
      <c r="B1725" s="507"/>
      <c r="C1725" s="506"/>
      <c r="D1725" s="508"/>
      <c r="E1725" s="506"/>
    </row>
    <row r="1726" spans="1:5" ht="12.75">
      <c r="A1726" s="506"/>
      <c r="B1726" s="507"/>
      <c r="C1726" s="506"/>
      <c r="D1726" s="508"/>
      <c r="E1726" s="506"/>
    </row>
    <row r="1727" spans="1:5" ht="12.75">
      <c r="A1727" s="506"/>
      <c r="B1727" s="507"/>
      <c r="C1727" s="506"/>
      <c r="D1727" s="508"/>
      <c r="E1727" s="506"/>
    </row>
    <row r="1728" spans="1:5" ht="12.75">
      <c r="A1728" s="506"/>
      <c r="B1728" s="507"/>
      <c r="C1728" s="506"/>
      <c r="D1728" s="508"/>
      <c r="E1728" s="506"/>
    </row>
    <row r="1729" spans="1:5" ht="12.75">
      <c r="A1729" s="506"/>
      <c r="B1729" s="507"/>
      <c r="C1729" s="506"/>
      <c r="D1729" s="508"/>
      <c r="E1729" s="506"/>
    </row>
    <row r="1730" spans="1:5" ht="12.75">
      <c r="A1730" s="506"/>
      <c r="B1730" s="507"/>
      <c r="C1730" s="506"/>
      <c r="D1730" s="508"/>
      <c r="E1730" s="506"/>
    </row>
    <row r="1731" spans="1:5" ht="12.75">
      <c r="A1731" s="506"/>
      <c r="B1731" s="507"/>
      <c r="C1731" s="506"/>
      <c r="D1731" s="508"/>
      <c r="E1731" s="506"/>
    </row>
    <row r="1732" spans="1:5" ht="12.75">
      <c r="A1732" s="506"/>
      <c r="B1732" s="507"/>
      <c r="C1732" s="506"/>
      <c r="D1732" s="508"/>
      <c r="E1732" s="506"/>
    </row>
    <row r="1733" spans="1:5" ht="12.75">
      <c r="A1733" s="506"/>
      <c r="B1733" s="507"/>
      <c r="C1733" s="506"/>
      <c r="D1733" s="508"/>
      <c r="E1733" s="506"/>
    </row>
    <row r="1734" spans="1:5" ht="12.75">
      <c r="A1734" s="506"/>
      <c r="B1734" s="507"/>
      <c r="C1734" s="506"/>
      <c r="D1734" s="508"/>
      <c r="E1734" s="506"/>
    </row>
    <row r="1735" spans="1:5" ht="12.75">
      <c r="A1735" s="506"/>
      <c r="B1735" s="507"/>
      <c r="C1735" s="506"/>
      <c r="D1735" s="508"/>
      <c r="E1735" s="506"/>
    </row>
    <row r="1736" spans="1:5" ht="12.75">
      <c r="A1736" s="506"/>
      <c r="B1736" s="507"/>
      <c r="C1736" s="506"/>
      <c r="D1736" s="508"/>
      <c r="E1736" s="506"/>
    </row>
    <row r="1737" spans="1:5" ht="12.75">
      <c r="A1737" s="506"/>
      <c r="B1737" s="507"/>
      <c r="C1737" s="506"/>
      <c r="D1737" s="508"/>
      <c r="E1737" s="506"/>
    </row>
    <row r="1738" spans="1:5" ht="12.75">
      <c r="A1738" s="506"/>
      <c r="B1738" s="507"/>
      <c r="C1738" s="506"/>
      <c r="D1738" s="508"/>
      <c r="E1738" s="506"/>
    </row>
    <row r="1739" spans="1:5" ht="12.75">
      <c r="A1739" s="506"/>
      <c r="B1739" s="507"/>
      <c r="C1739" s="506"/>
      <c r="D1739" s="508"/>
      <c r="E1739" s="506"/>
    </row>
    <row r="1740" spans="1:5" ht="12.75">
      <c r="A1740" s="506"/>
      <c r="B1740" s="507"/>
      <c r="C1740" s="506"/>
      <c r="D1740" s="508"/>
      <c r="E1740" s="506"/>
    </row>
    <row r="1741" spans="1:5" ht="12.75">
      <c r="A1741" s="506"/>
      <c r="B1741" s="507"/>
      <c r="C1741" s="506"/>
      <c r="D1741" s="508"/>
      <c r="E1741" s="506"/>
    </row>
    <row r="1742" spans="1:5" ht="12.75">
      <c r="A1742" s="506"/>
      <c r="B1742" s="507"/>
      <c r="C1742" s="506"/>
      <c r="D1742" s="508"/>
      <c r="E1742" s="506"/>
    </row>
    <row r="1743" spans="1:5" ht="12.75">
      <c r="A1743" s="506"/>
      <c r="B1743" s="507"/>
      <c r="C1743" s="506"/>
      <c r="D1743" s="508"/>
      <c r="E1743" s="506"/>
    </row>
    <row r="1744" spans="1:5" ht="12.75">
      <c r="A1744" s="506"/>
      <c r="B1744" s="507"/>
      <c r="C1744" s="506"/>
      <c r="D1744" s="508"/>
      <c r="E1744" s="506"/>
    </row>
    <row r="1745" spans="1:5" ht="12.75">
      <c r="A1745" s="506"/>
      <c r="B1745" s="507"/>
      <c r="C1745" s="506"/>
      <c r="D1745" s="508"/>
      <c r="E1745" s="506"/>
    </row>
    <row r="1746" spans="1:5" ht="12.75">
      <c r="A1746" s="506"/>
      <c r="B1746" s="507"/>
      <c r="C1746" s="506"/>
      <c r="D1746" s="508"/>
      <c r="E1746" s="506"/>
    </row>
    <row r="1747" spans="1:5" ht="12.75">
      <c r="A1747" s="506"/>
      <c r="B1747" s="507"/>
      <c r="C1747" s="506"/>
      <c r="D1747" s="508"/>
      <c r="E1747" s="506"/>
    </row>
    <row r="1748" spans="1:5" ht="12.75">
      <c r="A1748" s="506"/>
      <c r="B1748" s="507"/>
      <c r="C1748" s="506"/>
      <c r="D1748" s="508"/>
      <c r="E1748" s="506"/>
    </row>
    <row r="1749" spans="1:5" ht="12.75">
      <c r="A1749" s="506"/>
      <c r="B1749" s="507"/>
      <c r="C1749" s="506"/>
      <c r="D1749" s="508"/>
      <c r="E1749" s="506"/>
    </row>
    <row r="1750" spans="1:5" ht="12.75">
      <c r="A1750" s="506"/>
      <c r="B1750" s="507"/>
      <c r="C1750" s="506"/>
      <c r="D1750" s="508"/>
      <c r="E1750" s="506"/>
    </row>
    <row r="1751" spans="1:5" ht="12.75">
      <c r="A1751" s="506"/>
      <c r="B1751" s="507"/>
      <c r="C1751" s="506"/>
      <c r="D1751" s="508"/>
      <c r="E1751" s="506"/>
    </row>
    <row r="1752" spans="1:5" ht="12.75">
      <c r="A1752" s="506"/>
      <c r="B1752" s="507"/>
      <c r="C1752" s="506"/>
      <c r="D1752" s="508"/>
      <c r="E1752" s="506"/>
    </row>
    <row r="1753" spans="1:5" ht="12.75">
      <c r="A1753" s="506"/>
      <c r="B1753" s="507"/>
      <c r="C1753" s="506"/>
      <c r="D1753" s="508"/>
      <c r="E1753" s="506"/>
    </row>
    <row r="1754" spans="1:5" ht="12.75">
      <c r="A1754" s="506"/>
      <c r="B1754" s="507"/>
      <c r="C1754" s="506"/>
      <c r="D1754" s="508"/>
      <c r="E1754" s="506"/>
    </row>
    <row r="1755" spans="1:5" ht="12.75">
      <c r="A1755" s="506"/>
      <c r="B1755" s="507"/>
      <c r="C1755" s="506"/>
      <c r="D1755" s="508"/>
      <c r="E1755" s="506"/>
    </row>
    <row r="1756" spans="1:5" ht="12.75">
      <c r="A1756" s="506"/>
      <c r="B1756" s="507"/>
      <c r="C1756" s="506"/>
      <c r="D1756" s="508"/>
      <c r="E1756" s="506"/>
    </row>
    <row r="1757" spans="1:5" ht="12.75">
      <c r="A1757" s="506"/>
      <c r="B1757" s="507"/>
      <c r="C1757" s="506"/>
      <c r="D1757" s="508"/>
      <c r="E1757" s="506"/>
    </row>
    <row r="1758" spans="1:5" ht="12.75">
      <c r="A1758" s="506"/>
      <c r="B1758" s="507"/>
      <c r="C1758" s="506"/>
      <c r="D1758" s="508"/>
      <c r="E1758" s="506"/>
    </row>
    <row r="1759" spans="1:5" ht="12.75">
      <c r="A1759" s="506"/>
      <c r="B1759" s="507"/>
      <c r="C1759" s="506"/>
      <c r="D1759" s="508"/>
      <c r="E1759" s="506"/>
    </row>
    <row r="1760" spans="1:5" ht="12.75">
      <c r="A1760" s="506"/>
      <c r="B1760" s="507"/>
      <c r="C1760" s="506"/>
      <c r="D1760" s="508"/>
      <c r="E1760" s="506"/>
    </row>
    <row r="1761" spans="1:5" ht="12.75">
      <c r="A1761" s="506"/>
      <c r="B1761" s="507"/>
      <c r="C1761" s="506"/>
      <c r="D1761" s="508"/>
      <c r="E1761" s="506"/>
    </row>
    <row r="1762" spans="1:5" ht="12.75">
      <c r="A1762" s="506"/>
      <c r="B1762" s="507"/>
      <c r="C1762" s="506"/>
      <c r="D1762" s="508"/>
      <c r="E1762" s="506"/>
    </row>
    <row r="1763" spans="1:5" ht="12.75">
      <c r="A1763" s="506"/>
      <c r="B1763" s="507"/>
      <c r="C1763" s="506"/>
      <c r="D1763" s="508"/>
      <c r="E1763" s="506"/>
    </row>
    <row r="1764" spans="1:5" ht="12.75">
      <c r="A1764" s="506"/>
      <c r="B1764" s="507"/>
      <c r="C1764" s="506"/>
      <c r="D1764" s="508"/>
      <c r="E1764" s="506"/>
    </row>
    <row r="1765" spans="1:5" ht="12.75">
      <c r="A1765" s="506"/>
      <c r="B1765" s="507"/>
      <c r="C1765" s="506"/>
      <c r="D1765" s="508"/>
      <c r="E1765" s="506"/>
    </row>
    <row r="1766" spans="1:5" ht="12.75">
      <c r="A1766" s="506"/>
      <c r="B1766" s="507"/>
      <c r="C1766" s="506"/>
      <c r="D1766" s="508"/>
      <c r="E1766" s="506"/>
    </row>
    <row r="1767" spans="1:5" ht="12.75">
      <c r="A1767" s="506"/>
      <c r="B1767" s="507"/>
      <c r="C1767" s="506"/>
      <c r="D1767" s="508"/>
      <c r="E1767" s="506"/>
    </row>
    <row r="1768" spans="1:5" ht="12.75">
      <c r="A1768" s="506"/>
      <c r="B1768" s="507"/>
      <c r="C1768" s="506"/>
      <c r="D1768" s="508"/>
      <c r="E1768" s="506"/>
    </row>
    <row r="1769" spans="1:5" ht="12.75">
      <c r="A1769" s="506"/>
      <c r="B1769" s="507"/>
      <c r="C1769" s="506"/>
      <c r="D1769" s="508"/>
      <c r="E1769" s="506"/>
    </row>
    <row r="1770" spans="1:5" ht="12.75">
      <c r="A1770" s="506"/>
      <c r="B1770" s="507"/>
      <c r="C1770" s="506"/>
      <c r="D1770" s="508"/>
      <c r="E1770" s="506"/>
    </row>
    <row r="1771" spans="1:5" ht="12.75">
      <c r="A1771" s="506"/>
      <c r="B1771" s="507"/>
      <c r="C1771" s="506"/>
      <c r="D1771" s="508"/>
      <c r="E1771" s="506"/>
    </row>
    <row r="1772" spans="1:5" ht="12.75">
      <c r="A1772" s="506"/>
      <c r="B1772" s="507"/>
      <c r="C1772" s="506"/>
      <c r="D1772" s="508"/>
      <c r="E1772" s="506"/>
    </row>
    <row r="1773" spans="1:5" ht="12.75">
      <c r="A1773" s="506"/>
      <c r="B1773" s="507"/>
      <c r="C1773" s="506"/>
      <c r="D1773" s="508"/>
      <c r="E1773" s="506"/>
    </row>
    <row r="1774" spans="1:5" ht="12.75">
      <c r="A1774" s="506"/>
      <c r="B1774" s="507"/>
      <c r="C1774" s="506"/>
      <c r="D1774" s="508"/>
      <c r="E1774" s="506"/>
    </row>
    <row r="1775" spans="1:5" ht="12.75">
      <c r="A1775" s="506"/>
      <c r="B1775" s="507"/>
      <c r="C1775" s="506"/>
      <c r="D1775" s="508"/>
      <c r="E1775" s="506"/>
    </row>
    <row r="1776" spans="1:5" ht="12.75">
      <c r="A1776" s="506"/>
      <c r="B1776" s="507"/>
      <c r="C1776" s="506"/>
      <c r="D1776" s="508"/>
      <c r="E1776" s="506"/>
    </row>
    <row r="1777" spans="1:5" ht="12.75">
      <c r="A1777" s="506"/>
      <c r="B1777" s="507"/>
      <c r="C1777" s="506"/>
      <c r="D1777" s="508"/>
      <c r="E1777" s="506"/>
    </row>
    <row r="1778" spans="1:5" ht="12.75">
      <c r="A1778" s="506"/>
      <c r="B1778" s="507"/>
      <c r="C1778" s="506"/>
      <c r="D1778" s="508"/>
      <c r="E1778" s="506"/>
    </row>
    <row r="1779" spans="1:5" ht="12.75">
      <c r="A1779" s="506"/>
      <c r="B1779" s="507"/>
      <c r="C1779" s="506"/>
      <c r="D1779" s="508"/>
      <c r="E1779" s="506"/>
    </row>
    <row r="1780" spans="1:5" ht="12.75">
      <c r="A1780" s="506"/>
      <c r="B1780" s="507"/>
      <c r="C1780" s="506"/>
      <c r="D1780" s="508"/>
      <c r="E1780" s="506"/>
    </row>
    <row r="1781" spans="1:5" ht="12.75">
      <c r="A1781" s="506"/>
      <c r="B1781" s="507"/>
      <c r="C1781" s="506"/>
      <c r="D1781" s="508"/>
      <c r="E1781" s="506"/>
    </row>
    <row r="1782" spans="1:5" ht="12.75">
      <c r="A1782" s="506"/>
      <c r="B1782" s="507"/>
      <c r="C1782" s="506"/>
      <c r="D1782" s="508"/>
      <c r="E1782" s="506"/>
    </row>
    <row r="1783" spans="1:5" ht="12.75">
      <c r="A1783" s="506"/>
      <c r="B1783" s="507"/>
      <c r="C1783" s="506"/>
      <c r="D1783" s="508"/>
      <c r="E1783" s="506"/>
    </row>
    <row r="1784" spans="1:5" ht="12.75">
      <c r="A1784" s="506"/>
      <c r="B1784" s="507"/>
      <c r="C1784" s="506"/>
      <c r="D1784" s="508"/>
      <c r="E1784" s="506"/>
    </row>
    <row r="1785" spans="1:5" ht="12.75">
      <c r="A1785" s="506"/>
      <c r="B1785" s="507"/>
      <c r="C1785" s="506"/>
      <c r="D1785" s="508"/>
      <c r="E1785" s="506"/>
    </row>
    <row r="1786" spans="1:5" ht="12.75">
      <c r="A1786" s="506"/>
      <c r="B1786" s="507"/>
      <c r="C1786" s="506"/>
      <c r="D1786" s="508"/>
      <c r="E1786" s="506"/>
    </row>
    <row r="1787" spans="1:5" ht="12.75">
      <c r="A1787" s="506"/>
      <c r="B1787" s="507"/>
      <c r="C1787" s="506"/>
      <c r="D1787" s="508"/>
      <c r="E1787" s="506"/>
    </row>
    <row r="1788" spans="1:5" ht="12.75">
      <c r="A1788" s="506"/>
      <c r="B1788" s="507"/>
      <c r="C1788" s="506"/>
      <c r="D1788" s="508"/>
      <c r="E1788" s="506"/>
    </row>
    <row r="1789" spans="1:5" ht="12.75">
      <c r="A1789" s="506"/>
      <c r="B1789" s="507"/>
      <c r="C1789" s="506"/>
      <c r="D1789" s="508"/>
      <c r="E1789" s="506"/>
    </row>
    <row r="1790" spans="1:5" ht="12.75">
      <c r="A1790" s="506"/>
      <c r="B1790" s="507"/>
      <c r="C1790" s="506"/>
      <c r="D1790" s="508"/>
      <c r="E1790" s="506"/>
    </row>
    <row r="1791" spans="1:5" ht="12.75">
      <c r="A1791" s="506"/>
      <c r="B1791" s="507"/>
      <c r="C1791" s="506"/>
      <c r="D1791" s="508"/>
      <c r="E1791" s="506"/>
    </row>
    <row r="1792" spans="1:5" ht="12.75">
      <c r="A1792" s="506"/>
      <c r="B1792" s="507"/>
      <c r="C1792" s="506"/>
      <c r="D1792" s="508"/>
      <c r="E1792" s="506"/>
    </row>
    <row r="1793" spans="1:5" ht="12.75">
      <c r="A1793" s="506"/>
      <c r="B1793" s="507"/>
      <c r="C1793" s="506"/>
      <c r="D1793" s="508"/>
      <c r="E1793" s="506"/>
    </row>
    <row r="1794" spans="1:5" ht="12.75">
      <c r="A1794" s="506"/>
      <c r="B1794" s="507"/>
      <c r="C1794" s="506"/>
      <c r="D1794" s="508"/>
      <c r="E1794" s="506"/>
    </row>
    <row r="1795" spans="1:5" ht="12.75">
      <c r="A1795" s="506"/>
      <c r="B1795" s="507"/>
      <c r="C1795" s="506"/>
      <c r="D1795" s="508"/>
      <c r="E1795" s="506"/>
    </row>
    <row r="1796" spans="1:5" ht="12.75">
      <c r="A1796" s="506"/>
      <c r="B1796" s="507"/>
      <c r="C1796" s="506"/>
      <c r="D1796" s="508"/>
      <c r="E1796" s="506"/>
    </row>
    <row r="1797" spans="1:5" ht="12.75">
      <c r="A1797" s="506"/>
      <c r="B1797" s="507"/>
      <c r="C1797" s="506"/>
      <c r="D1797" s="508"/>
      <c r="E1797" s="506"/>
    </row>
    <row r="1798" spans="1:5" ht="12.75">
      <c r="A1798" s="506"/>
      <c r="B1798" s="507"/>
      <c r="C1798" s="506"/>
      <c r="D1798" s="508"/>
      <c r="E1798" s="506"/>
    </row>
    <row r="1799" spans="1:5" ht="12.75">
      <c r="A1799" s="506"/>
      <c r="B1799" s="507"/>
      <c r="C1799" s="506"/>
      <c r="D1799" s="508"/>
      <c r="E1799" s="506"/>
    </row>
    <row r="1800" spans="1:5" ht="12.75">
      <c r="A1800" s="506"/>
      <c r="B1800" s="507"/>
      <c r="C1800" s="506"/>
      <c r="D1800" s="508"/>
      <c r="E1800" s="506"/>
    </row>
    <row r="1801" spans="1:5" ht="12.75">
      <c r="A1801" s="506"/>
      <c r="B1801" s="507"/>
      <c r="C1801" s="506"/>
      <c r="D1801" s="508"/>
      <c r="E1801" s="506"/>
    </row>
    <row r="1802" spans="1:5" ht="12.75">
      <c r="A1802" s="506"/>
      <c r="B1802" s="507"/>
      <c r="C1802" s="506"/>
      <c r="D1802" s="508"/>
      <c r="E1802" s="506"/>
    </row>
    <row r="1803" spans="1:5" ht="12.75">
      <c r="A1803" s="506"/>
      <c r="B1803" s="507"/>
      <c r="C1803" s="506"/>
      <c r="D1803" s="508"/>
      <c r="E1803" s="506"/>
    </row>
    <row r="1804" spans="1:5" ht="12.75">
      <c r="A1804" s="506"/>
      <c r="B1804" s="507"/>
      <c r="C1804" s="506"/>
      <c r="D1804" s="508"/>
      <c r="E1804" s="506"/>
    </row>
    <row r="1805" spans="1:5" ht="12.75">
      <c r="A1805" s="506"/>
      <c r="B1805" s="507"/>
      <c r="C1805" s="506"/>
      <c r="D1805" s="508"/>
      <c r="E1805" s="506"/>
    </row>
    <row r="1806" spans="1:5" ht="12.75">
      <c r="A1806" s="506"/>
      <c r="B1806" s="507"/>
      <c r="C1806" s="506"/>
      <c r="D1806" s="508"/>
      <c r="E1806" s="506"/>
    </row>
    <row r="1807" spans="1:5" ht="12.75">
      <c r="A1807" s="506"/>
      <c r="B1807" s="507"/>
      <c r="C1807" s="506"/>
      <c r="D1807" s="508"/>
      <c r="E1807" s="506"/>
    </row>
    <row r="1808" spans="1:5" ht="12.75">
      <c r="A1808" s="506"/>
      <c r="B1808" s="507"/>
      <c r="C1808" s="506"/>
      <c r="D1808" s="508"/>
      <c r="E1808" s="506"/>
    </row>
    <row r="1809" spans="1:5" ht="12.75">
      <c r="A1809" s="506"/>
      <c r="B1809" s="507"/>
      <c r="C1809" s="506"/>
      <c r="D1809" s="508"/>
      <c r="E1809" s="506"/>
    </row>
    <row r="1810" spans="1:5" ht="12.75">
      <c r="A1810" s="506"/>
      <c r="B1810" s="507"/>
      <c r="C1810" s="506"/>
      <c r="D1810" s="508"/>
      <c r="E1810" s="506"/>
    </row>
    <row r="1811" spans="1:5" ht="12.75">
      <c r="A1811" s="506"/>
      <c r="B1811" s="507"/>
      <c r="C1811" s="506"/>
      <c r="D1811" s="508"/>
      <c r="E1811" s="506"/>
    </row>
    <row r="1812" spans="1:5" ht="12.75">
      <c r="A1812" s="506"/>
      <c r="B1812" s="507"/>
      <c r="C1812" s="506"/>
      <c r="D1812" s="508"/>
      <c r="E1812" s="506"/>
    </row>
    <row r="1813" spans="1:5" ht="12.75">
      <c r="A1813" s="506"/>
      <c r="B1813" s="507"/>
      <c r="C1813" s="506"/>
      <c r="D1813" s="508"/>
      <c r="E1813" s="506"/>
    </row>
    <row r="1814" spans="1:5" ht="12.75">
      <c r="A1814" s="506"/>
      <c r="B1814" s="507"/>
      <c r="C1814" s="506"/>
      <c r="D1814" s="508"/>
      <c r="E1814" s="506"/>
    </row>
    <row r="1815" spans="1:5" ht="12.75">
      <c r="A1815" s="506"/>
      <c r="B1815" s="507"/>
      <c r="C1815" s="506"/>
      <c r="D1815" s="508"/>
      <c r="E1815" s="506"/>
    </row>
    <row r="1816" spans="1:5" ht="12.75">
      <c r="A1816" s="506"/>
      <c r="B1816" s="507"/>
      <c r="C1816" s="506"/>
      <c r="D1816" s="508"/>
      <c r="E1816" s="506"/>
    </row>
    <row r="1817" spans="1:5" ht="12.75">
      <c r="A1817" s="506"/>
      <c r="B1817" s="507"/>
      <c r="C1817" s="506"/>
      <c r="D1817" s="508"/>
      <c r="E1817" s="506"/>
    </row>
    <row r="1818" spans="1:5" ht="12.75">
      <c r="A1818" s="506"/>
      <c r="B1818" s="507"/>
      <c r="C1818" s="506"/>
      <c r="D1818" s="508"/>
      <c r="E1818" s="506"/>
    </row>
    <row r="1819" spans="1:5" ht="12.75">
      <c r="A1819" s="506"/>
      <c r="B1819" s="507"/>
      <c r="C1819" s="506"/>
      <c r="D1819" s="508"/>
      <c r="E1819" s="506"/>
    </row>
    <row r="1820" spans="1:5" ht="12.75">
      <c r="A1820" s="506"/>
      <c r="B1820" s="507"/>
      <c r="C1820" s="506"/>
      <c r="D1820" s="508"/>
      <c r="E1820" s="506"/>
    </row>
    <row r="1821" spans="1:5" ht="12.75">
      <c r="A1821" s="506"/>
      <c r="B1821" s="507"/>
      <c r="C1821" s="506"/>
      <c r="D1821" s="508"/>
      <c r="E1821" s="506"/>
    </row>
    <row r="1822" spans="1:5" ht="12.75">
      <c r="A1822" s="506"/>
      <c r="B1822" s="507"/>
      <c r="C1822" s="506"/>
      <c r="D1822" s="508"/>
      <c r="E1822" s="506"/>
    </row>
    <row r="1823" spans="1:5" ht="12.75">
      <c r="A1823" s="506"/>
      <c r="B1823" s="507"/>
      <c r="C1823" s="506"/>
      <c r="D1823" s="508"/>
      <c r="E1823" s="506"/>
    </row>
    <row r="1824" spans="1:5" ht="12.75">
      <c r="A1824" s="506"/>
      <c r="B1824" s="507"/>
      <c r="C1824" s="506"/>
      <c r="D1824" s="508"/>
      <c r="E1824" s="506"/>
    </row>
    <row r="1825" spans="1:5" ht="12.75">
      <c r="A1825" s="506"/>
      <c r="B1825" s="507"/>
      <c r="C1825" s="506"/>
      <c r="D1825" s="508"/>
      <c r="E1825" s="506"/>
    </row>
    <row r="1826" spans="1:5" ht="12.75">
      <c r="A1826" s="506"/>
      <c r="B1826" s="507"/>
      <c r="C1826" s="506"/>
      <c r="D1826" s="508"/>
      <c r="E1826" s="506"/>
    </row>
    <row r="1827" spans="1:5" ht="12.75">
      <c r="A1827" s="506"/>
      <c r="B1827" s="507"/>
      <c r="C1827" s="506"/>
      <c r="D1827" s="508"/>
      <c r="E1827" s="506"/>
    </row>
    <row r="1828" spans="1:5" ht="12.75">
      <c r="A1828" s="506"/>
      <c r="B1828" s="507"/>
      <c r="C1828" s="506"/>
      <c r="D1828" s="508"/>
      <c r="E1828" s="506"/>
    </row>
    <row r="1829" spans="1:5" ht="12.75">
      <c r="A1829" s="506"/>
      <c r="B1829" s="507"/>
      <c r="C1829" s="506"/>
      <c r="D1829" s="508"/>
      <c r="E1829" s="506"/>
    </row>
    <row r="1830" spans="1:5" ht="12.75">
      <c r="A1830" s="506"/>
      <c r="B1830" s="507"/>
      <c r="C1830" s="506"/>
      <c r="D1830" s="508"/>
      <c r="E1830" s="506"/>
    </row>
    <row r="1831" spans="1:5" ht="12.75">
      <c r="A1831" s="506"/>
      <c r="B1831" s="507"/>
      <c r="C1831" s="506"/>
      <c r="D1831" s="508"/>
      <c r="E1831" s="506"/>
    </row>
    <row r="1832" spans="1:5" ht="12.75">
      <c r="A1832" s="506"/>
      <c r="B1832" s="507"/>
      <c r="C1832" s="506"/>
      <c r="D1832" s="508"/>
      <c r="E1832" s="506"/>
    </row>
    <row r="1833" spans="1:5" ht="12.75">
      <c r="A1833" s="506"/>
      <c r="B1833" s="507"/>
      <c r="C1833" s="506"/>
      <c r="D1833" s="508"/>
      <c r="E1833" s="506"/>
    </row>
    <row r="1834" spans="1:5" ht="12.75">
      <c r="A1834" s="506"/>
      <c r="B1834" s="507"/>
      <c r="C1834" s="506"/>
      <c r="D1834" s="508"/>
      <c r="E1834" s="506"/>
    </row>
    <row r="1835" spans="1:5" ht="12.75">
      <c r="A1835" s="506"/>
      <c r="B1835" s="507"/>
      <c r="C1835" s="506"/>
      <c r="D1835" s="508"/>
      <c r="E1835" s="506"/>
    </row>
    <row r="1836" spans="1:5" ht="12.75">
      <c r="A1836" s="506"/>
      <c r="B1836" s="507"/>
      <c r="C1836" s="506"/>
      <c r="D1836" s="508"/>
      <c r="E1836" s="506"/>
    </row>
    <row r="1837" spans="1:5" ht="12.75">
      <c r="A1837" s="506"/>
      <c r="B1837" s="507"/>
      <c r="C1837" s="506"/>
      <c r="D1837" s="508"/>
      <c r="E1837" s="506"/>
    </row>
    <row r="1838" spans="1:5" ht="12.75">
      <c r="A1838" s="506"/>
      <c r="B1838" s="507"/>
      <c r="C1838" s="506"/>
      <c r="D1838" s="508"/>
      <c r="E1838" s="506"/>
    </row>
    <row r="1839" spans="1:5" ht="12.75">
      <c r="A1839" s="506"/>
      <c r="B1839" s="507"/>
      <c r="C1839" s="506"/>
      <c r="D1839" s="508"/>
      <c r="E1839" s="506"/>
    </row>
    <row r="1840" spans="1:5" ht="12.75">
      <c r="A1840" s="506"/>
      <c r="B1840" s="507"/>
      <c r="C1840" s="506"/>
      <c r="D1840" s="508"/>
      <c r="E1840" s="506"/>
    </row>
    <row r="1841" spans="1:5" ht="12.75">
      <c r="A1841" s="506"/>
      <c r="B1841" s="507"/>
      <c r="C1841" s="506"/>
      <c r="D1841" s="508"/>
      <c r="E1841" s="506"/>
    </row>
    <row r="1842" spans="1:5" ht="12.75">
      <c r="A1842" s="506"/>
      <c r="B1842" s="507"/>
      <c r="C1842" s="506"/>
      <c r="D1842" s="508"/>
      <c r="E1842" s="506"/>
    </row>
    <row r="1843" spans="1:5" ht="12.75">
      <c r="A1843" s="506"/>
      <c r="B1843" s="507"/>
      <c r="C1843" s="506"/>
      <c r="D1843" s="508"/>
      <c r="E1843" s="506"/>
    </row>
    <row r="1844" spans="1:5" ht="12.75">
      <c r="A1844" s="506"/>
      <c r="B1844" s="507"/>
      <c r="C1844" s="506"/>
      <c r="D1844" s="508"/>
      <c r="E1844" s="506"/>
    </row>
    <row r="1845" spans="1:5" ht="12.75">
      <c r="A1845" s="506"/>
      <c r="B1845" s="507"/>
      <c r="C1845" s="506"/>
      <c r="D1845" s="508"/>
      <c r="E1845" s="506"/>
    </row>
    <row r="1846" spans="1:5" ht="12.75">
      <c r="A1846" s="506"/>
      <c r="B1846" s="507"/>
      <c r="C1846" s="506"/>
      <c r="D1846" s="508"/>
      <c r="E1846" s="506"/>
    </row>
    <row r="1847" spans="1:5" ht="12.75">
      <c r="A1847" s="506"/>
      <c r="B1847" s="507"/>
      <c r="C1847" s="506"/>
      <c r="D1847" s="508"/>
      <c r="E1847" s="506"/>
    </row>
    <row r="1848" spans="1:5" ht="12.75">
      <c r="A1848" s="506"/>
      <c r="B1848" s="507"/>
      <c r="C1848" s="506"/>
      <c r="D1848" s="508"/>
      <c r="E1848" s="506"/>
    </row>
    <row r="1849" spans="1:5" ht="12.75">
      <c r="A1849" s="506"/>
      <c r="B1849" s="507"/>
      <c r="C1849" s="506"/>
      <c r="D1849" s="508"/>
      <c r="E1849" s="506"/>
    </row>
    <row r="1850" spans="1:5" ht="12.75">
      <c r="A1850" s="506"/>
      <c r="B1850" s="507"/>
      <c r="C1850" s="506"/>
      <c r="D1850" s="508"/>
      <c r="E1850" s="506"/>
    </row>
    <row r="1851" spans="1:5" ht="12.75">
      <c r="A1851" s="506"/>
      <c r="B1851" s="507"/>
      <c r="C1851" s="506"/>
      <c r="D1851" s="508"/>
      <c r="E1851" s="506"/>
    </row>
    <row r="1852" spans="1:5" ht="12.75">
      <c r="A1852" s="506"/>
      <c r="B1852" s="507"/>
      <c r="C1852" s="506"/>
      <c r="D1852" s="508"/>
      <c r="E1852" s="506"/>
    </row>
    <row r="1853" spans="1:5" ht="12.75">
      <c r="A1853" s="506"/>
      <c r="B1853" s="507"/>
      <c r="C1853" s="506"/>
      <c r="D1853" s="508"/>
      <c r="E1853" s="506"/>
    </row>
    <row r="1854" spans="1:5" ht="12.75">
      <c r="A1854" s="506"/>
      <c r="B1854" s="507"/>
      <c r="C1854" s="506"/>
      <c r="D1854" s="508"/>
      <c r="E1854" s="506"/>
    </row>
    <row r="1855" spans="1:5" ht="12.75">
      <c r="A1855" s="506"/>
      <c r="B1855" s="507"/>
      <c r="C1855" s="506"/>
      <c r="D1855" s="508"/>
      <c r="E1855" s="506"/>
    </row>
    <row r="1856" spans="1:5" ht="12.75">
      <c r="A1856" s="506"/>
      <c r="B1856" s="507"/>
      <c r="C1856" s="506"/>
      <c r="D1856" s="508"/>
      <c r="E1856" s="506"/>
    </row>
    <row r="1857" spans="1:5" ht="12.75">
      <c r="A1857" s="506"/>
      <c r="B1857" s="507"/>
      <c r="C1857" s="506"/>
      <c r="D1857" s="508"/>
      <c r="E1857" s="506"/>
    </row>
    <row r="1858" spans="1:5" ht="12.75">
      <c r="A1858" s="506"/>
      <c r="B1858" s="507"/>
      <c r="C1858" s="506"/>
      <c r="D1858" s="508"/>
      <c r="E1858" s="506"/>
    </row>
    <row r="1859" spans="1:5" ht="12.75">
      <c r="A1859" s="506"/>
      <c r="B1859" s="507"/>
      <c r="C1859" s="506"/>
      <c r="D1859" s="508"/>
      <c r="E1859" s="506"/>
    </row>
    <row r="1860" spans="1:5" ht="12.75">
      <c r="A1860" s="506"/>
      <c r="B1860" s="507"/>
      <c r="C1860" s="506"/>
      <c r="D1860" s="508"/>
      <c r="E1860" s="506"/>
    </row>
    <row r="1861" spans="1:5" ht="12.75">
      <c r="A1861" s="506"/>
      <c r="B1861" s="507"/>
      <c r="C1861" s="506"/>
      <c r="D1861" s="508"/>
      <c r="E1861" s="506"/>
    </row>
    <row r="1862" spans="1:5" ht="12.75">
      <c r="A1862" s="506"/>
      <c r="B1862" s="507"/>
      <c r="C1862" s="506"/>
      <c r="D1862" s="508"/>
      <c r="E1862" s="506"/>
    </row>
    <row r="1863" spans="1:5" ht="12.75">
      <c r="A1863" s="506"/>
      <c r="B1863" s="507"/>
      <c r="C1863" s="506"/>
      <c r="D1863" s="508"/>
      <c r="E1863" s="506"/>
    </row>
    <row r="1864" spans="1:5" ht="12.75">
      <c r="A1864" s="506"/>
      <c r="B1864" s="507"/>
      <c r="C1864" s="506"/>
      <c r="D1864" s="508"/>
      <c r="E1864" s="506"/>
    </row>
    <row r="1865" spans="1:5" ht="12.75">
      <c r="A1865" s="506"/>
      <c r="B1865" s="507"/>
      <c r="C1865" s="506"/>
      <c r="D1865" s="508"/>
      <c r="E1865" s="506"/>
    </row>
    <row r="1866" spans="1:5" ht="12.75">
      <c r="A1866" s="506"/>
      <c r="B1866" s="507"/>
      <c r="C1866" s="506"/>
      <c r="D1866" s="508"/>
      <c r="E1866" s="506"/>
    </row>
    <row r="1867" spans="1:5" ht="12.75">
      <c r="A1867" s="506"/>
      <c r="B1867" s="507"/>
      <c r="C1867" s="506"/>
      <c r="D1867" s="508"/>
      <c r="E1867" s="506"/>
    </row>
    <row r="1868" spans="1:5" ht="12.75">
      <c r="A1868" s="506"/>
      <c r="B1868" s="507"/>
      <c r="C1868" s="506"/>
      <c r="D1868" s="508"/>
      <c r="E1868" s="506"/>
    </row>
    <row r="1869" spans="1:5" ht="12.75">
      <c r="A1869" s="506"/>
      <c r="B1869" s="507"/>
      <c r="C1869" s="506"/>
      <c r="D1869" s="508"/>
      <c r="E1869" s="506"/>
    </row>
    <row r="1870" spans="1:5" ht="12.75">
      <c r="A1870" s="506"/>
      <c r="B1870" s="507"/>
      <c r="C1870" s="506"/>
      <c r="D1870" s="508"/>
      <c r="E1870" s="506"/>
    </row>
    <row r="1871" spans="1:5" ht="12.75">
      <c r="A1871" s="506"/>
      <c r="B1871" s="507"/>
      <c r="C1871" s="506"/>
      <c r="D1871" s="508"/>
      <c r="E1871" s="506"/>
    </row>
    <row r="1872" spans="1:5" ht="12.75">
      <c r="A1872" s="506"/>
      <c r="B1872" s="507"/>
      <c r="C1872" s="506"/>
      <c r="D1872" s="508"/>
      <c r="E1872" s="506"/>
    </row>
    <row r="1873" spans="1:5" ht="12.75">
      <c r="A1873" s="506"/>
      <c r="B1873" s="507"/>
      <c r="C1873" s="506"/>
      <c r="D1873" s="508"/>
      <c r="E1873" s="506"/>
    </row>
    <row r="1874" spans="1:5" ht="12.75">
      <c r="A1874" s="506"/>
      <c r="B1874" s="507"/>
      <c r="C1874" s="506"/>
      <c r="D1874" s="508"/>
      <c r="E1874" s="506"/>
    </row>
    <row r="1875" spans="1:5" ht="12.75">
      <c r="A1875" s="506"/>
      <c r="B1875" s="507"/>
      <c r="C1875" s="506"/>
      <c r="D1875" s="508"/>
      <c r="E1875" s="506"/>
    </row>
    <row r="1876" spans="1:5" ht="12.75">
      <c r="A1876" s="506"/>
      <c r="B1876" s="507"/>
      <c r="C1876" s="506"/>
      <c r="D1876" s="508"/>
      <c r="E1876" s="506"/>
    </row>
    <row r="1877" spans="1:5" ht="12.75">
      <c r="A1877" s="506"/>
      <c r="B1877" s="507"/>
      <c r="C1877" s="506"/>
      <c r="D1877" s="508"/>
      <c r="E1877" s="506"/>
    </row>
    <row r="1878" spans="1:5" ht="12.75">
      <c r="A1878" s="506"/>
      <c r="B1878" s="507"/>
      <c r="C1878" s="506"/>
      <c r="D1878" s="508"/>
      <c r="E1878" s="506"/>
    </row>
    <row r="1879" spans="1:5" ht="12.75">
      <c r="A1879" s="506"/>
      <c r="B1879" s="507"/>
      <c r="C1879" s="506"/>
      <c r="D1879" s="508"/>
      <c r="E1879" s="506"/>
    </row>
    <row r="1880" spans="1:5" ht="12.75">
      <c r="A1880" s="506"/>
      <c r="B1880" s="507"/>
      <c r="C1880" s="506"/>
      <c r="D1880" s="508"/>
      <c r="E1880" s="506"/>
    </row>
    <row r="1881" spans="1:5" ht="12.75">
      <c r="A1881" s="506"/>
      <c r="B1881" s="507"/>
      <c r="C1881" s="506"/>
      <c r="D1881" s="508"/>
      <c r="E1881" s="506"/>
    </row>
    <row r="1882" spans="1:5" ht="12.75">
      <c r="A1882" s="506"/>
      <c r="B1882" s="507"/>
      <c r="C1882" s="506"/>
      <c r="D1882" s="508"/>
      <c r="E1882" s="506"/>
    </row>
    <row r="1883" spans="1:5" ht="12.75">
      <c r="A1883" s="506"/>
      <c r="B1883" s="507"/>
      <c r="C1883" s="506"/>
      <c r="D1883" s="508"/>
      <c r="E1883" s="506"/>
    </row>
    <row r="1884" spans="1:5" ht="12.75">
      <c r="A1884" s="506"/>
      <c r="B1884" s="507"/>
      <c r="C1884" s="506"/>
      <c r="D1884" s="508"/>
      <c r="E1884" s="506"/>
    </row>
    <row r="1885" spans="1:5" ht="12.75">
      <c r="A1885" s="506"/>
      <c r="B1885" s="507"/>
      <c r="C1885" s="506"/>
      <c r="D1885" s="508"/>
      <c r="E1885" s="506"/>
    </row>
    <row r="1886" spans="1:5" ht="12.75">
      <c r="A1886" s="506"/>
      <c r="B1886" s="507"/>
      <c r="C1886" s="506"/>
      <c r="D1886" s="508"/>
      <c r="E1886" s="506"/>
    </row>
    <row r="1887" spans="1:5" ht="12.75">
      <c r="A1887" s="506"/>
      <c r="B1887" s="507"/>
      <c r="C1887" s="506"/>
      <c r="D1887" s="508"/>
      <c r="E1887" s="506"/>
    </row>
    <row r="1888" spans="1:5" ht="12.75">
      <c r="A1888" s="506"/>
      <c r="B1888" s="507"/>
      <c r="C1888" s="506"/>
      <c r="D1888" s="508"/>
      <c r="E1888" s="506"/>
    </row>
    <row r="1889" spans="1:5" ht="12.75">
      <c r="A1889" s="506"/>
      <c r="B1889" s="507"/>
      <c r="C1889" s="506"/>
      <c r="D1889" s="508"/>
      <c r="E1889" s="506"/>
    </row>
    <row r="1890" spans="1:5" ht="12.75">
      <c r="A1890" s="506"/>
      <c r="B1890" s="507"/>
      <c r="C1890" s="506"/>
      <c r="D1890" s="508"/>
      <c r="E1890" s="506"/>
    </row>
    <row r="1891" spans="1:5" ht="12.75">
      <c r="A1891" s="506"/>
      <c r="B1891" s="507"/>
      <c r="C1891" s="506"/>
      <c r="D1891" s="508"/>
      <c r="E1891" s="506"/>
    </row>
    <row r="1892" spans="1:5" ht="12.75">
      <c r="A1892" s="506"/>
      <c r="B1892" s="507"/>
      <c r="C1892" s="506"/>
      <c r="D1892" s="508"/>
      <c r="E1892" s="506"/>
    </row>
    <row r="1893" spans="1:5" ht="12.75">
      <c r="A1893" s="506"/>
      <c r="B1893" s="507"/>
      <c r="C1893" s="506"/>
      <c r="D1893" s="508"/>
      <c r="E1893" s="506"/>
    </row>
    <row r="1894" spans="1:5" ht="12.75">
      <c r="A1894" s="506"/>
      <c r="B1894" s="507"/>
      <c r="C1894" s="506"/>
      <c r="D1894" s="508"/>
      <c r="E1894" s="506"/>
    </row>
    <row r="1895" spans="1:5" ht="12.75">
      <c r="A1895" s="506"/>
      <c r="B1895" s="507"/>
      <c r="C1895" s="506"/>
      <c r="D1895" s="508"/>
      <c r="E1895" s="506"/>
    </row>
    <row r="1896" spans="1:5" ht="12.75">
      <c r="A1896" s="506"/>
      <c r="B1896" s="507"/>
      <c r="C1896" s="506"/>
      <c r="D1896" s="508"/>
      <c r="E1896" s="506"/>
    </row>
    <row r="1897" spans="1:5" ht="12.75">
      <c r="A1897" s="506"/>
      <c r="B1897" s="507"/>
      <c r="C1897" s="506"/>
      <c r="D1897" s="508"/>
      <c r="E1897" s="506"/>
    </row>
    <row r="1898" spans="1:5" ht="12.75">
      <c r="A1898" s="506"/>
      <c r="B1898" s="507"/>
      <c r="C1898" s="506"/>
      <c r="D1898" s="508"/>
      <c r="E1898" s="506"/>
    </row>
    <row r="1899" spans="1:5" ht="12.75">
      <c r="A1899" s="506"/>
      <c r="B1899" s="507"/>
      <c r="C1899" s="506"/>
      <c r="D1899" s="508"/>
      <c r="E1899" s="506"/>
    </row>
    <row r="1900" spans="1:5" ht="12.75">
      <c r="A1900" s="506"/>
      <c r="B1900" s="507"/>
      <c r="C1900" s="506"/>
      <c r="D1900" s="508"/>
      <c r="E1900" s="506"/>
    </row>
    <row r="1901" spans="1:5" ht="12.75">
      <c r="A1901" s="506"/>
      <c r="B1901" s="507"/>
      <c r="C1901" s="506"/>
      <c r="D1901" s="508"/>
      <c r="E1901" s="506"/>
    </row>
    <row r="1902" spans="1:5" ht="12.75">
      <c r="A1902" s="506"/>
      <c r="B1902" s="507"/>
      <c r="C1902" s="506"/>
      <c r="D1902" s="508"/>
      <c r="E1902" s="506"/>
    </row>
    <row r="1903" spans="1:5" ht="12.75">
      <c r="A1903" s="506"/>
      <c r="B1903" s="507"/>
      <c r="C1903" s="506"/>
      <c r="D1903" s="508"/>
      <c r="E1903" s="506"/>
    </row>
    <row r="1904" spans="1:5" ht="12.75">
      <c r="A1904" s="506"/>
      <c r="B1904" s="507"/>
      <c r="C1904" s="506"/>
      <c r="D1904" s="508"/>
      <c r="E1904" s="506"/>
    </row>
    <row r="1905" spans="1:5" ht="12.75">
      <c r="A1905" s="506"/>
      <c r="B1905" s="507"/>
      <c r="C1905" s="506"/>
      <c r="D1905" s="508"/>
      <c r="E1905" s="506"/>
    </row>
    <row r="1906" spans="1:5" ht="12.75">
      <c r="A1906" s="506"/>
      <c r="B1906" s="507"/>
      <c r="C1906" s="506"/>
      <c r="D1906" s="508"/>
      <c r="E1906" s="506"/>
    </row>
    <row r="1907" spans="1:5" ht="12.75">
      <c r="A1907" s="506"/>
      <c r="B1907" s="507"/>
      <c r="C1907" s="506"/>
      <c r="D1907" s="508"/>
      <c r="E1907" s="506"/>
    </row>
    <row r="1908" spans="1:5" ht="12.75">
      <c r="A1908" s="506"/>
      <c r="B1908" s="507"/>
      <c r="C1908" s="506"/>
      <c r="D1908" s="508"/>
      <c r="E1908" s="506"/>
    </row>
    <row r="1909" spans="1:5" ht="12.75">
      <c r="A1909" s="506"/>
      <c r="B1909" s="507"/>
      <c r="C1909" s="506"/>
      <c r="D1909" s="508"/>
      <c r="E1909" s="506"/>
    </row>
    <row r="1910" spans="1:5" ht="12.75">
      <c r="A1910" s="506"/>
      <c r="B1910" s="507"/>
      <c r="C1910" s="506"/>
      <c r="D1910" s="508"/>
      <c r="E1910" s="506"/>
    </row>
    <row r="1911" spans="1:5" ht="12.75">
      <c r="A1911" s="506"/>
      <c r="B1911" s="507"/>
      <c r="C1911" s="506"/>
      <c r="D1911" s="508"/>
      <c r="E1911" s="506"/>
    </row>
    <row r="1912" spans="1:5" ht="12.75">
      <c r="A1912" s="506"/>
      <c r="B1912" s="507"/>
      <c r="C1912" s="506"/>
      <c r="D1912" s="508"/>
      <c r="E1912" s="506"/>
    </row>
    <row r="1913" spans="1:5" ht="12.75">
      <c r="A1913" s="506"/>
      <c r="B1913" s="507"/>
      <c r="C1913" s="506"/>
      <c r="D1913" s="508"/>
      <c r="E1913" s="506"/>
    </row>
    <row r="1914" spans="1:5" ht="12.75">
      <c r="A1914" s="506"/>
      <c r="B1914" s="507"/>
      <c r="C1914" s="506"/>
      <c r="D1914" s="508"/>
      <c r="E1914" s="506"/>
    </row>
    <row r="1915" spans="1:5" ht="12.75">
      <c r="A1915" s="506"/>
      <c r="B1915" s="507"/>
      <c r="C1915" s="506"/>
      <c r="D1915" s="508"/>
      <c r="E1915" s="506"/>
    </row>
    <row r="1916" spans="1:5" ht="12.75">
      <c r="A1916" s="506"/>
      <c r="B1916" s="507"/>
      <c r="C1916" s="506"/>
      <c r="D1916" s="508"/>
      <c r="E1916" s="506"/>
    </row>
    <row r="1917" spans="1:5" ht="12.75">
      <c r="A1917" s="506"/>
      <c r="B1917" s="507"/>
      <c r="C1917" s="506"/>
      <c r="D1917" s="508"/>
      <c r="E1917" s="506"/>
    </row>
    <row r="1918" spans="1:5" ht="12.75">
      <c r="A1918" s="506"/>
      <c r="B1918" s="507"/>
      <c r="C1918" s="506"/>
      <c r="D1918" s="508"/>
      <c r="E1918" s="506"/>
    </row>
    <row r="1919" spans="1:5" ht="12.75">
      <c r="A1919" s="506"/>
      <c r="B1919" s="507"/>
      <c r="C1919" s="506"/>
      <c r="D1919" s="508"/>
      <c r="E1919" s="506"/>
    </row>
    <row r="1920" spans="1:5" ht="12.75">
      <c r="A1920" s="506"/>
      <c r="B1920" s="507"/>
      <c r="C1920" s="506"/>
      <c r="D1920" s="508"/>
      <c r="E1920" s="506"/>
    </row>
    <row r="1921" spans="1:5" ht="12.75">
      <c r="A1921" s="506"/>
      <c r="B1921" s="507"/>
      <c r="C1921" s="506"/>
      <c r="D1921" s="508"/>
      <c r="E1921" s="506"/>
    </row>
    <row r="1922" spans="1:5" ht="12.75">
      <c r="A1922" s="506"/>
      <c r="B1922" s="507"/>
      <c r="C1922" s="506"/>
      <c r="D1922" s="508"/>
      <c r="E1922" s="506"/>
    </row>
    <row r="1923" spans="1:5" ht="12.75">
      <c r="A1923" s="506"/>
      <c r="B1923" s="507"/>
      <c r="C1923" s="506"/>
      <c r="D1923" s="508"/>
      <c r="E1923" s="506"/>
    </row>
    <row r="1924" spans="1:5" ht="12.75">
      <c r="A1924" s="506"/>
      <c r="B1924" s="507"/>
      <c r="C1924" s="506"/>
      <c r="D1924" s="508"/>
      <c r="E1924" s="506"/>
    </row>
    <row r="1925" spans="1:5" ht="12.75">
      <c r="A1925" s="506"/>
      <c r="B1925" s="507"/>
      <c r="C1925" s="506"/>
      <c r="D1925" s="508"/>
      <c r="E1925" s="506"/>
    </row>
    <row r="1926" spans="1:5" ht="12.75">
      <c r="A1926" s="506"/>
      <c r="B1926" s="507"/>
      <c r="C1926" s="506"/>
      <c r="D1926" s="508"/>
      <c r="E1926" s="506"/>
    </row>
    <row r="1927" spans="1:5" ht="12.75">
      <c r="A1927" s="506"/>
      <c r="B1927" s="507"/>
      <c r="C1927" s="506"/>
      <c r="D1927" s="508"/>
      <c r="E1927" s="506"/>
    </row>
    <row r="1928" spans="1:5" ht="12.75">
      <c r="A1928" s="506"/>
      <c r="B1928" s="507"/>
      <c r="C1928" s="506"/>
      <c r="D1928" s="508"/>
      <c r="E1928" s="506"/>
    </row>
    <row r="1929" spans="1:5" ht="12.75">
      <c r="A1929" s="506"/>
      <c r="B1929" s="507"/>
      <c r="C1929" s="506"/>
      <c r="D1929" s="508"/>
      <c r="E1929" s="506"/>
    </row>
    <row r="1930" spans="1:5" ht="12.75">
      <c r="A1930" s="506"/>
      <c r="B1930" s="507"/>
      <c r="C1930" s="506"/>
      <c r="D1930" s="508"/>
      <c r="E1930" s="506"/>
    </row>
    <row r="1931" spans="1:5" ht="12.75">
      <c r="A1931" s="506"/>
      <c r="B1931" s="507"/>
      <c r="C1931" s="506"/>
      <c r="D1931" s="508"/>
      <c r="E1931" s="506"/>
    </row>
    <row r="1932" spans="1:5" ht="12.75">
      <c r="A1932" s="506"/>
      <c r="B1932" s="507"/>
      <c r="C1932" s="506"/>
      <c r="D1932" s="508"/>
      <c r="E1932" s="506"/>
    </row>
    <row r="1933" spans="1:5" ht="12.75">
      <c r="A1933" s="506"/>
      <c r="B1933" s="507"/>
      <c r="C1933" s="506"/>
      <c r="D1933" s="508"/>
      <c r="E1933" s="506"/>
    </row>
    <row r="1934" spans="1:5" ht="12.75">
      <c r="A1934" s="506"/>
      <c r="B1934" s="507"/>
      <c r="C1934" s="506"/>
      <c r="D1934" s="508"/>
      <c r="E1934" s="506"/>
    </row>
    <row r="1935" spans="1:5" ht="12.75">
      <c r="A1935" s="506"/>
      <c r="B1935" s="507"/>
      <c r="C1935" s="506"/>
      <c r="D1935" s="508"/>
      <c r="E1935" s="506"/>
    </row>
    <row r="1936" spans="1:5" ht="12.75">
      <c r="A1936" s="506"/>
      <c r="B1936" s="507"/>
      <c r="C1936" s="506"/>
      <c r="D1936" s="508"/>
      <c r="E1936" s="506"/>
    </row>
    <row r="1937" spans="1:5" ht="12.75">
      <c r="A1937" s="506"/>
      <c r="B1937" s="507"/>
      <c r="C1937" s="506"/>
      <c r="D1937" s="508"/>
      <c r="E1937" s="506"/>
    </row>
    <row r="1938" spans="1:5" ht="12.75">
      <c r="A1938" s="506"/>
      <c r="B1938" s="507"/>
      <c r="C1938" s="506"/>
      <c r="D1938" s="508"/>
      <c r="E1938" s="506"/>
    </row>
    <row r="1939" spans="1:5" ht="12.75">
      <c r="A1939" s="506"/>
      <c r="B1939" s="507"/>
      <c r="C1939" s="506"/>
      <c r="D1939" s="508"/>
      <c r="E1939" s="506"/>
    </row>
    <row r="1940" spans="1:5" ht="12.75">
      <c r="A1940" s="506"/>
      <c r="B1940" s="507"/>
      <c r="C1940" s="506"/>
      <c r="D1940" s="508"/>
      <c r="E1940" s="506"/>
    </row>
    <row r="1941" spans="1:5" ht="12.75">
      <c r="A1941" s="506"/>
      <c r="B1941" s="507"/>
      <c r="C1941" s="506"/>
      <c r="D1941" s="508"/>
      <c r="E1941" s="506"/>
    </row>
    <row r="1942" spans="1:5" ht="12.75">
      <c r="A1942" s="506"/>
      <c r="B1942" s="507"/>
      <c r="C1942" s="506"/>
      <c r="D1942" s="508"/>
      <c r="E1942" s="506"/>
    </row>
    <row r="1943" spans="1:5" ht="12.75">
      <c r="A1943" s="506"/>
      <c r="B1943" s="507"/>
      <c r="C1943" s="506"/>
      <c r="D1943" s="508"/>
      <c r="E1943" s="506"/>
    </row>
    <row r="1944" spans="1:5" ht="12.75">
      <c r="A1944" s="506"/>
      <c r="B1944" s="507"/>
      <c r="C1944" s="506"/>
      <c r="D1944" s="508"/>
      <c r="E1944" s="506"/>
    </row>
    <row r="1945" spans="1:5" ht="12.75">
      <c r="A1945" s="506"/>
      <c r="B1945" s="507"/>
      <c r="C1945" s="506"/>
      <c r="D1945" s="508"/>
      <c r="E1945" s="506"/>
    </row>
    <row r="1946" spans="1:5" ht="12.75">
      <c r="A1946" s="506"/>
      <c r="B1946" s="507"/>
      <c r="C1946" s="506"/>
      <c r="D1946" s="508"/>
      <c r="E1946" s="506"/>
    </row>
    <row r="1947" spans="1:5" ht="12.75">
      <c r="A1947" s="506"/>
      <c r="B1947" s="507"/>
      <c r="C1947" s="506"/>
      <c r="D1947" s="508"/>
      <c r="E1947" s="506"/>
    </row>
    <row r="1948" spans="1:5" ht="12.75">
      <c r="A1948" s="506"/>
      <c r="B1948" s="507"/>
      <c r="C1948" s="506"/>
      <c r="D1948" s="508"/>
      <c r="E1948" s="506"/>
    </row>
    <row r="1949" spans="1:5" ht="12.75">
      <c r="A1949" s="506"/>
      <c r="B1949" s="507"/>
      <c r="C1949" s="506"/>
      <c r="D1949" s="508"/>
      <c r="E1949" s="506"/>
    </row>
    <row r="1950" spans="1:5" ht="12.75">
      <c r="A1950" s="506"/>
      <c r="B1950" s="507"/>
      <c r="C1950" s="506"/>
      <c r="D1950" s="508"/>
      <c r="E1950" s="506"/>
    </row>
    <row r="1951" spans="1:5" ht="12.75">
      <c r="A1951" s="506"/>
      <c r="B1951" s="507"/>
      <c r="C1951" s="506"/>
      <c r="D1951" s="508"/>
      <c r="E1951" s="506"/>
    </row>
    <row r="1952" spans="1:5" ht="12.75">
      <c r="A1952" s="506"/>
      <c r="B1952" s="507"/>
      <c r="C1952" s="506"/>
      <c r="D1952" s="508"/>
      <c r="E1952" s="506"/>
    </row>
    <row r="1953" spans="1:5" ht="12.75">
      <c r="A1953" s="506"/>
      <c r="B1953" s="507"/>
      <c r="C1953" s="506"/>
      <c r="D1953" s="508"/>
      <c r="E1953" s="506"/>
    </row>
    <row r="1954" spans="1:5" ht="12.75">
      <c r="A1954" s="506"/>
      <c r="B1954" s="507"/>
      <c r="C1954" s="506"/>
      <c r="D1954" s="508"/>
      <c r="E1954" s="506"/>
    </row>
    <row r="1955" spans="1:5" ht="12.75">
      <c r="A1955" s="506"/>
      <c r="B1955" s="507"/>
      <c r="C1955" s="506"/>
      <c r="D1955" s="508"/>
      <c r="E1955" s="506"/>
    </row>
    <row r="1956" spans="1:5" ht="12.75">
      <c r="A1956" s="506"/>
      <c r="B1956" s="507"/>
      <c r="C1956" s="506"/>
      <c r="D1956" s="508"/>
      <c r="E1956" s="506"/>
    </row>
    <row r="1957" spans="1:5" ht="12.75">
      <c r="A1957" s="506"/>
      <c r="B1957" s="507"/>
      <c r="C1957" s="506"/>
      <c r="D1957" s="508"/>
      <c r="E1957" s="506"/>
    </row>
    <row r="1958" spans="1:5" ht="12.75">
      <c r="A1958" s="506"/>
      <c r="B1958" s="507"/>
      <c r="C1958" s="506"/>
      <c r="D1958" s="508"/>
      <c r="E1958" s="506"/>
    </row>
    <row r="1959" spans="1:5" ht="12.75">
      <c r="A1959" s="506"/>
      <c r="B1959" s="507"/>
      <c r="C1959" s="506"/>
      <c r="D1959" s="508"/>
      <c r="E1959" s="506"/>
    </row>
    <row r="1960" spans="1:5" ht="12.75">
      <c r="A1960" s="506"/>
      <c r="B1960" s="507"/>
      <c r="C1960" s="506"/>
      <c r="D1960" s="508"/>
      <c r="E1960" s="506"/>
    </row>
    <row r="1961" spans="1:5" ht="12.75">
      <c r="A1961" s="506"/>
      <c r="B1961" s="507"/>
      <c r="C1961" s="506"/>
      <c r="D1961" s="508"/>
      <c r="E1961" s="506"/>
    </row>
    <row r="1962" spans="1:5" ht="12.75">
      <c r="A1962" s="506"/>
      <c r="B1962" s="507"/>
      <c r="C1962" s="506"/>
      <c r="D1962" s="508"/>
      <c r="E1962" s="506"/>
    </row>
    <row r="1963" spans="1:5" ht="12.75">
      <c r="A1963" s="506"/>
      <c r="B1963" s="507"/>
      <c r="C1963" s="506"/>
      <c r="D1963" s="508"/>
      <c r="E1963" s="506"/>
    </row>
    <row r="1964" spans="1:5" ht="12.75">
      <c r="A1964" s="506"/>
      <c r="B1964" s="507"/>
      <c r="C1964" s="506"/>
      <c r="D1964" s="508"/>
      <c r="E1964" s="506"/>
    </row>
    <row r="1965" spans="1:5" ht="12.75">
      <c r="A1965" s="506"/>
      <c r="B1965" s="507"/>
      <c r="C1965" s="506"/>
      <c r="D1965" s="508"/>
      <c r="E1965" s="506"/>
    </row>
    <row r="1966" spans="1:5" ht="12.75">
      <c r="A1966" s="506"/>
      <c r="B1966" s="507"/>
      <c r="C1966" s="506"/>
      <c r="D1966" s="508"/>
      <c r="E1966" s="506"/>
    </row>
    <row r="1967" spans="1:5" ht="12.75">
      <c r="A1967" s="506"/>
      <c r="B1967" s="507"/>
      <c r="C1967" s="506"/>
      <c r="D1967" s="508"/>
      <c r="E1967" s="506"/>
    </row>
    <row r="1968" spans="1:5" ht="12.75">
      <c r="A1968" s="506"/>
      <c r="B1968" s="507"/>
      <c r="C1968" s="506"/>
      <c r="D1968" s="508"/>
      <c r="E1968" s="506"/>
    </row>
    <row r="1969" spans="1:5" ht="12.75">
      <c r="A1969" s="506"/>
      <c r="B1969" s="507"/>
      <c r="C1969" s="506"/>
      <c r="D1969" s="508"/>
      <c r="E1969" s="506"/>
    </row>
    <row r="1970" spans="1:5" ht="12.75">
      <c r="A1970" s="506"/>
      <c r="B1970" s="507"/>
      <c r="C1970" s="506"/>
      <c r="D1970" s="508"/>
      <c r="E1970" s="506"/>
    </row>
    <row r="1971" spans="1:5" ht="12.75">
      <c r="A1971" s="506"/>
      <c r="B1971" s="507"/>
      <c r="C1971" s="506"/>
      <c r="D1971" s="508"/>
      <c r="E1971" s="506"/>
    </row>
    <row r="1972" spans="1:5" ht="12.75">
      <c r="A1972" s="506"/>
      <c r="B1972" s="507"/>
      <c r="C1972" s="506"/>
      <c r="D1972" s="508"/>
      <c r="E1972" s="506"/>
    </row>
    <row r="1973" spans="1:5" ht="12.75">
      <c r="A1973" s="506"/>
      <c r="B1973" s="507"/>
      <c r="C1973" s="506"/>
      <c r="D1973" s="508"/>
      <c r="E1973" s="506"/>
    </row>
    <row r="1974" spans="1:5" ht="12.75">
      <c r="A1974" s="506"/>
      <c r="B1974" s="507"/>
      <c r="C1974" s="506"/>
      <c r="D1974" s="508"/>
      <c r="E1974" s="506"/>
    </row>
    <row r="1975" spans="1:5" ht="12.75">
      <c r="A1975" s="506"/>
      <c r="B1975" s="507"/>
      <c r="C1975" s="506"/>
      <c r="D1975" s="508"/>
      <c r="E1975" s="506"/>
    </row>
    <row r="1976" spans="1:5" ht="12.75">
      <c r="A1976" s="506"/>
      <c r="B1976" s="507"/>
      <c r="C1976" s="506"/>
      <c r="D1976" s="508"/>
      <c r="E1976" s="506"/>
    </row>
    <row r="1977" spans="1:5" ht="12.75">
      <c r="A1977" s="506"/>
      <c r="B1977" s="507"/>
      <c r="C1977" s="506"/>
      <c r="D1977" s="508"/>
      <c r="E1977" s="506"/>
    </row>
    <row r="1978" spans="1:5" ht="12.75">
      <c r="A1978" s="506"/>
      <c r="B1978" s="507"/>
      <c r="C1978" s="506"/>
      <c r="D1978" s="508"/>
      <c r="E1978" s="506"/>
    </row>
    <row r="1979" spans="1:5" ht="12.75">
      <c r="A1979" s="506"/>
      <c r="B1979" s="507"/>
      <c r="C1979" s="506"/>
      <c r="D1979" s="508"/>
      <c r="E1979" s="506"/>
    </row>
    <row r="1980" spans="1:5" ht="12.75">
      <c r="A1980" s="506"/>
      <c r="B1980" s="507"/>
      <c r="C1980" s="506"/>
      <c r="D1980" s="508"/>
      <c r="E1980" s="506"/>
    </row>
    <row r="1981" spans="1:5" ht="12.75">
      <c r="A1981" s="506"/>
      <c r="B1981" s="507"/>
      <c r="C1981" s="506"/>
      <c r="D1981" s="508"/>
      <c r="E1981" s="506"/>
    </row>
    <row r="1982" spans="1:5" ht="12.75">
      <c r="A1982" s="506"/>
      <c r="B1982" s="507"/>
      <c r="C1982" s="506"/>
      <c r="D1982" s="508"/>
      <c r="E1982" s="506"/>
    </row>
    <row r="1983" spans="1:5" ht="12.75">
      <c r="A1983" s="506"/>
      <c r="B1983" s="507"/>
      <c r="C1983" s="506"/>
      <c r="D1983" s="508"/>
      <c r="E1983" s="506"/>
    </row>
    <row r="1984" spans="1:5" ht="12.75">
      <c r="A1984" s="506"/>
      <c r="B1984" s="507"/>
      <c r="C1984" s="506"/>
      <c r="D1984" s="508"/>
      <c r="E1984" s="506"/>
    </row>
    <row r="1985" spans="1:5" ht="12.75">
      <c r="A1985" s="506"/>
      <c r="B1985" s="507"/>
      <c r="C1985" s="506"/>
      <c r="D1985" s="508"/>
      <c r="E1985" s="506"/>
    </row>
    <row r="1986" spans="1:5" ht="12.75">
      <c r="A1986" s="506"/>
      <c r="B1986" s="507"/>
      <c r="C1986" s="506"/>
      <c r="D1986" s="508"/>
      <c r="E1986" s="506"/>
    </row>
    <row r="1987" spans="1:5" ht="12.75">
      <c r="A1987" s="506"/>
      <c r="B1987" s="507"/>
      <c r="C1987" s="506"/>
      <c r="D1987" s="508"/>
      <c r="E1987" s="506"/>
    </row>
    <row r="1988" spans="1:5" ht="12.75">
      <c r="A1988" s="506"/>
      <c r="B1988" s="507"/>
      <c r="C1988" s="506"/>
      <c r="D1988" s="508"/>
      <c r="E1988" s="506"/>
    </row>
    <row r="1989" spans="1:5" ht="12.75">
      <c r="A1989" s="506"/>
      <c r="B1989" s="507"/>
      <c r="C1989" s="506"/>
      <c r="D1989" s="508"/>
      <c r="E1989" s="506"/>
    </row>
    <row r="1990" spans="1:5" ht="12.75">
      <c r="A1990" s="506"/>
      <c r="B1990" s="507"/>
      <c r="C1990" s="506"/>
      <c r="D1990" s="508"/>
      <c r="E1990" s="506"/>
    </row>
    <row r="1991" spans="1:5" ht="12.75">
      <c r="A1991" s="506"/>
      <c r="B1991" s="507"/>
      <c r="C1991" s="506"/>
      <c r="D1991" s="508"/>
      <c r="E1991" s="506"/>
    </row>
    <row r="1992" spans="1:5" ht="12.75">
      <c r="A1992" s="506"/>
      <c r="B1992" s="507"/>
      <c r="C1992" s="506"/>
      <c r="D1992" s="508"/>
      <c r="E1992" s="506"/>
    </row>
    <row r="1993" spans="1:5" ht="12.75">
      <c r="A1993" s="506"/>
      <c r="B1993" s="507"/>
      <c r="C1993" s="506"/>
      <c r="D1993" s="508"/>
      <c r="E1993" s="506"/>
    </row>
    <row r="1994" spans="1:5" ht="12.75">
      <c r="A1994" s="506"/>
      <c r="B1994" s="507"/>
      <c r="C1994" s="506"/>
      <c r="D1994" s="508"/>
      <c r="E1994" s="506"/>
    </row>
    <row r="1995" spans="1:5" ht="12.75">
      <c r="A1995" s="506"/>
      <c r="B1995" s="507"/>
      <c r="C1995" s="506"/>
      <c r="D1995" s="508"/>
      <c r="E1995" s="506"/>
    </row>
    <row r="1996" spans="1:5" ht="12.75">
      <c r="A1996" s="506"/>
      <c r="B1996" s="507"/>
      <c r="C1996" s="506"/>
      <c r="D1996" s="508"/>
      <c r="E1996" s="506"/>
    </row>
    <row r="1997" spans="1:5" ht="12.75">
      <c r="A1997" s="506"/>
      <c r="B1997" s="507"/>
      <c r="C1997" s="506"/>
      <c r="D1997" s="508"/>
      <c r="E1997" s="506"/>
    </row>
    <row r="1998" spans="1:5" ht="12.75">
      <c r="A1998" s="506"/>
      <c r="B1998" s="507"/>
      <c r="C1998" s="506"/>
      <c r="D1998" s="508"/>
      <c r="E1998" s="506"/>
    </row>
    <row r="1999" spans="1:5" ht="12.75">
      <c r="A1999" s="506"/>
      <c r="B1999" s="507"/>
      <c r="C1999" s="506"/>
      <c r="D1999" s="508"/>
      <c r="E1999" s="506"/>
    </row>
    <row r="2000" spans="1:5" ht="12.75">
      <c r="A2000" s="506"/>
      <c r="B2000" s="507"/>
      <c r="C2000" s="506"/>
      <c r="D2000" s="508"/>
      <c r="E2000" s="506"/>
    </row>
    <row r="2001" spans="1:5" ht="12.75">
      <c r="A2001" s="506"/>
      <c r="B2001" s="507"/>
      <c r="C2001" s="506"/>
      <c r="D2001" s="508"/>
      <c r="E2001" s="506"/>
    </row>
    <row r="2002" spans="1:5" ht="12.75">
      <c r="A2002" s="506"/>
      <c r="B2002" s="507"/>
      <c r="C2002" s="506"/>
      <c r="D2002" s="508"/>
      <c r="E2002" s="506"/>
    </row>
    <row r="2003" spans="1:5" ht="12.75">
      <c r="A2003" s="506"/>
      <c r="B2003" s="507"/>
      <c r="C2003" s="506"/>
      <c r="D2003" s="508"/>
      <c r="E2003" s="506"/>
    </row>
    <row r="2004" spans="1:5" ht="12.75">
      <c r="A2004" s="506"/>
      <c r="B2004" s="507"/>
      <c r="C2004" s="506"/>
      <c r="D2004" s="508"/>
      <c r="E2004" s="506"/>
    </row>
    <row r="2005" spans="1:5" ht="12.75">
      <c r="A2005" s="506"/>
      <c r="B2005" s="507"/>
      <c r="C2005" s="506"/>
      <c r="D2005" s="508"/>
      <c r="E2005" s="506"/>
    </row>
  </sheetData>
  <sheetProtection/>
  <autoFilter ref="A14:E121"/>
  <mergeCells count="94">
    <mergeCell ref="D1184:E1184"/>
    <mergeCell ref="D1424:E1424"/>
    <mergeCell ref="D1433:E1433"/>
    <mergeCell ref="D1434:E1434"/>
    <mergeCell ref="D1438:E1438"/>
    <mergeCell ref="D1423:E1423"/>
    <mergeCell ref="D1198:E1198"/>
    <mergeCell ref="D1199:E1199"/>
    <mergeCell ref="D1415:E1415"/>
    <mergeCell ref="D1186:E1188"/>
    <mergeCell ref="D1190:E1192"/>
    <mergeCell ref="D1194:E1196"/>
    <mergeCell ref="D1416:E1416"/>
    <mergeCell ref="D1420:E1420"/>
    <mergeCell ref="D1421:E1421"/>
    <mergeCell ref="D1503:E1503"/>
    <mergeCell ref="D1459:E1459"/>
    <mergeCell ref="D1460:E1460"/>
    <mergeCell ref="D1508:E1508"/>
    <mergeCell ref="D1439:E1439"/>
    <mergeCell ref="D1441:E1441"/>
    <mergeCell ref="D1442:E1442"/>
    <mergeCell ref="D1451:E1451"/>
    <mergeCell ref="D1452:E1452"/>
    <mergeCell ref="D1456:E1456"/>
    <mergeCell ref="D1483:D1485"/>
    <mergeCell ref="D1487:D1488"/>
    <mergeCell ref="D1457:E1457"/>
    <mergeCell ref="D1173:E1173"/>
    <mergeCell ref="D1174:E1174"/>
    <mergeCell ref="D1179:E1179"/>
    <mergeCell ref="D1117:E1119"/>
    <mergeCell ref="D1121:E1123"/>
    <mergeCell ref="D1125:E1127"/>
    <mergeCell ref="D1129:E1131"/>
    <mergeCell ref="D1159:E1161"/>
    <mergeCell ref="D1163:E1165"/>
    <mergeCell ref="D1133:E1135"/>
    <mergeCell ref="D1167:E1169"/>
    <mergeCell ref="D1172:E1172"/>
    <mergeCell ref="D1137:E1139"/>
    <mergeCell ref="D1141:E1143"/>
    <mergeCell ref="D1145:E1147"/>
    <mergeCell ref="D1096:E1096"/>
    <mergeCell ref="D1101:E1101"/>
    <mergeCell ref="D1106:E1106"/>
    <mergeCell ref="D1111:E1111"/>
    <mergeCell ref="D1076:E1076"/>
    <mergeCell ref="D1081:E1081"/>
    <mergeCell ref="D1086:E1086"/>
    <mergeCell ref="D1091:E1091"/>
    <mergeCell ref="D1056:E1056"/>
    <mergeCell ref="D1061:E1061"/>
    <mergeCell ref="D1066:E1066"/>
    <mergeCell ref="D1071:E1071"/>
    <mergeCell ref="D1036:E1036"/>
    <mergeCell ref="D1041:E1041"/>
    <mergeCell ref="D1046:E1046"/>
    <mergeCell ref="D1051:E1051"/>
    <mergeCell ref="D1016:E1016"/>
    <mergeCell ref="D1021:E1021"/>
    <mergeCell ref="D1026:E1026"/>
    <mergeCell ref="D1031:E1031"/>
    <mergeCell ref="D996:E996"/>
    <mergeCell ref="D1001:E1001"/>
    <mergeCell ref="D1006:E1006"/>
    <mergeCell ref="D1011:E1011"/>
    <mergeCell ref="D976:E976"/>
    <mergeCell ref="D981:E981"/>
    <mergeCell ref="D986:E986"/>
    <mergeCell ref="D991:E991"/>
    <mergeCell ref="D971:E971"/>
    <mergeCell ref="C791:E792"/>
    <mergeCell ref="C793:D793"/>
    <mergeCell ref="D947:E947"/>
    <mergeCell ref="D951:E951"/>
    <mergeCell ref="D887:E887"/>
    <mergeCell ref="D888:E888"/>
    <mergeCell ref="C781:E782"/>
    <mergeCell ref="C783:E784"/>
    <mergeCell ref="C766:E766"/>
    <mergeCell ref="D956:E956"/>
    <mergeCell ref="D961:E961"/>
    <mergeCell ref="D966:E966"/>
    <mergeCell ref="C725:E726"/>
    <mergeCell ref="C727:E728"/>
    <mergeCell ref="C787:E788"/>
    <mergeCell ref="C789:E790"/>
    <mergeCell ref="C785:D786"/>
    <mergeCell ref="C681:E682"/>
    <mergeCell ref="C683:E684"/>
    <mergeCell ref="C685:E686"/>
    <mergeCell ref="C723:E724"/>
    <mergeCell ref="C779:E780"/>
  </mergeCells>
  <printOptions gridLines="1" horizontalCentered="1"/>
  <pageMargins left="0.7874015748031497" right="0.15748031496062992" top="0.28" bottom="0.31496062992125984" header="0.14" footer="0.15748031496062992"/>
  <pageSetup fitToHeight="77" fitToWidth="1" horizontalDpi="600" verticalDpi="600" orientation="portrait" paperSize="9" scale="60" r:id="rId3"/>
  <headerFooter alignWithMargins="0">
    <oddHeader>&amp;R&amp;"Arial CYR,курсив"&amp;10&amp;UПРОЕКТ</oddHeader>
    <oddFooter>&amp;C&amp;10&amp;P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I114"/>
  <sheetViews>
    <sheetView zoomScalePageLayoutView="0" workbookViewId="0" topLeftCell="A13">
      <selection activeCell="F169" sqref="F169"/>
    </sheetView>
  </sheetViews>
  <sheetFormatPr defaultColWidth="9.00390625" defaultRowHeight="12.75"/>
  <cols>
    <col min="1" max="1" width="7.375" style="0" customWidth="1"/>
    <col min="2" max="2" width="65.875" style="0" customWidth="1"/>
    <col min="3" max="3" width="7.875" style="0" customWidth="1"/>
    <col min="4" max="4" width="13.125" style="0" customWidth="1"/>
    <col min="6" max="6" width="5.375" style="0" customWidth="1"/>
  </cols>
  <sheetData>
    <row r="2" spans="1:2" ht="12.75">
      <c r="A2" s="608"/>
      <c r="B2" s="606" t="s">
        <v>514</v>
      </c>
    </row>
    <row r="3" spans="1:2" ht="12.75">
      <c r="A3" s="608"/>
      <c r="B3" s="606"/>
    </row>
    <row r="4" spans="1:18" ht="29.25" customHeight="1">
      <c r="A4" s="608" t="s">
        <v>394</v>
      </c>
      <c r="B4" s="1637" t="s">
        <v>387</v>
      </c>
      <c r="C4" s="1637"/>
      <c r="D4" s="1637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92"/>
    </row>
    <row r="5" spans="1:14" ht="33.75" customHeight="1">
      <c r="A5" s="608" t="s">
        <v>395</v>
      </c>
      <c r="B5" s="1637" t="s">
        <v>478</v>
      </c>
      <c r="C5" s="1637"/>
      <c r="D5" s="1637"/>
      <c r="E5" s="392"/>
      <c r="F5" s="392"/>
      <c r="G5" s="392"/>
      <c r="H5" s="392"/>
      <c r="I5" s="392"/>
      <c r="J5" s="392"/>
      <c r="K5" s="392"/>
      <c r="L5" s="392"/>
      <c r="M5" s="392"/>
      <c r="N5" s="392"/>
    </row>
    <row r="6" spans="1:13" ht="27" customHeight="1">
      <c r="A6" s="608" t="s">
        <v>396</v>
      </c>
      <c r="B6" s="1637" t="s">
        <v>393</v>
      </c>
      <c r="C6" s="1637"/>
      <c r="D6" s="1637"/>
      <c r="E6" s="392"/>
      <c r="F6" s="392"/>
      <c r="G6" s="392"/>
      <c r="H6" s="392"/>
      <c r="I6" s="392"/>
      <c r="J6" s="392"/>
      <c r="K6" s="392"/>
      <c r="L6" s="392"/>
      <c r="M6" s="392"/>
    </row>
    <row r="7" spans="1:15" ht="30" customHeight="1">
      <c r="A7" s="608" t="s">
        <v>397</v>
      </c>
      <c r="B7" s="1637" t="s">
        <v>382</v>
      </c>
      <c r="C7" s="1637"/>
      <c r="D7" s="1637"/>
      <c r="E7" s="392"/>
      <c r="F7" s="392"/>
      <c r="G7" s="392"/>
      <c r="H7" s="392"/>
      <c r="I7" s="392"/>
      <c r="J7" s="392"/>
      <c r="K7" s="392"/>
      <c r="L7" s="392"/>
      <c r="M7" s="392"/>
      <c r="N7" s="392"/>
      <c r="O7" s="392"/>
    </row>
    <row r="8" spans="1:21" ht="27" customHeight="1">
      <c r="A8" s="608" t="s">
        <v>398</v>
      </c>
      <c r="B8" s="1637" t="s">
        <v>383</v>
      </c>
      <c r="C8" s="1637"/>
      <c r="D8" s="1637"/>
      <c r="E8" s="392"/>
      <c r="F8" s="392"/>
      <c r="G8" s="392"/>
      <c r="H8" s="392"/>
      <c r="I8" s="392"/>
      <c r="J8" s="392"/>
      <c r="K8" s="392"/>
      <c r="L8" s="392"/>
      <c r="M8" s="392"/>
      <c r="N8" s="392"/>
      <c r="O8" s="392"/>
      <c r="P8" s="392"/>
      <c r="Q8" s="392"/>
      <c r="R8" s="392"/>
      <c r="S8" s="392"/>
      <c r="T8" s="392"/>
      <c r="U8" s="392"/>
    </row>
    <row r="9" spans="1:20" ht="30.75" customHeight="1">
      <c r="A9" s="608" t="s">
        <v>399</v>
      </c>
      <c r="B9" s="1637" t="s">
        <v>367</v>
      </c>
      <c r="C9" s="1637"/>
      <c r="D9" s="1637"/>
      <c r="E9" s="392"/>
      <c r="F9" s="392"/>
      <c r="G9" s="392"/>
      <c r="H9" s="392"/>
      <c r="I9" s="392"/>
      <c r="J9" s="392"/>
      <c r="K9" s="392"/>
      <c r="L9" s="392"/>
      <c r="M9" s="392"/>
      <c r="N9" s="392"/>
      <c r="O9" s="392"/>
      <c r="P9" s="392"/>
      <c r="Q9" s="392"/>
      <c r="R9" s="392"/>
      <c r="S9" s="392"/>
      <c r="T9" s="392"/>
    </row>
    <row r="10" spans="1:12" ht="24.75" customHeight="1">
      <c r="A10" s="608" t="s">
        <v>400</v>
      </c>
      <c r="B10" s="1637" t="s">
        <v>371</v>
      </c>
      <c r="C10" s="1637"/>
      <c r="D10" s="1637"/>
      <c r="E10" s="392"/>
      <c r="F10" s="392"/>
      <c r="G10" s="392"/>
      <c r="H10" s="392"/>
      <c r="I10" s="392"/>
      <c r="J10" s="392"/>
      <c r="K10" s="392"/>
      <c r="L10" s="392"/>
    </row>
    <row r="11" spans="1:15" ht="24.75" customHeight="1">
      <c r="A11" s="608" t="s">
        <v>401</v>
      </c>
      <c r="B11" s="1637" t="s">
        <v>384</v>
      </c>
      <c r="C11" s="1637"/>
      <c r="D11" s="1637"/>
      <c r="E11" s="392"/>
      <c r="F11" s="392"/>
      <c r="G11" s="392"/>
      <c r="H11" s="392"/>
      <c r="I11" s="392"/>
      <c r="J11" s="392"/>
      <c r="K11" s="392"/>
      <c r="L11" s="392"/>
      <c r="M11" s="392"/>
      <c r="N11" s="392"/>
      <c r="O11" s="392"/>
    </row>
    <row r="12" spans="1:35" ht="76.5" customHeight="1">
      <c r="A12" s="608" t="s">
        <v>402</v>
      </c>
      <c r="B12" s="1637" t="s">
        <v>516</v>
      </c>
      <c r="C12" s="1637"/>
      <c r="D12" s="1637"/>
      <c r="E12" s="392"/>
      <c r="F12" s="392"/>
      <c r="G12" s="392"/>
      <c r="H12" s="392"/>
      <c r="I12" s="392"/>
      <c r="J12" s="392"/>
      <c r="K12" s="392"/>
      <c r="L12" s="392"/>
      <c r="M12" s="392"/>
      <c r="N12" s="392"/>
      <c r="O12" s="392"/>
      <c r="P12" s="392"/>
      <c r="Q12" s="392"/>
      <c r="R12" s="392"/>
      <c r="S12" s="392"/>
      <c r="T12" s="392"/>
      <c r="U12" s="392"/>
      <c r="V12" s="392"/>
      <c r="W12" s="392"/>
      <c r="X12" s="392"/>
      <c r="Y12" s="392"/>
      <c r="Z12" s="392"/>
      <c r="AA12" s="392"/>
      <c r="AB12" s="392"/>
      <c r="AC12" s="392"/>
      <c r="AD12" s="392"/>
      <c r="AE12" s="392"/>
      <c r="AF12" s="392"/>
      <c r="AG12" s="392"/>
      <c r="AH12" s="392"/>
      <c r="AI12" s="392"/>
    </row>
    <row r="13" spans="1:15" ht="27" customHeight="1">
      <c r="A13" s="608" t="s">
        <v>403</v>
      </c>
      <c r="B13" s="1637" t="s">
        <v>515</v>
      </c>
      <c r="C13" s="1637"/>
      <c r="D13" s="1637"/>
      <c r="E13" s="392"/>
      <c r="F13" s="392"/>
      <c r="G13" s="392"/>
      <c r="H13" s="392"/>
      <c r="I13" s="392"/>
      <c r="J13" s="392"/>
      <c r="K13" s="392"/>
      <c r="L13" s="392"/>
      <c r="M13" s="392"/>
      <c r="N13" s="392"/>
      <c r="O13" s="392"/>
    </row>
    <row r="14" spans="1:10" ht="21.75" customHeight="1">
      <c r="A14" s="608" t="s">
        <v>404</v>
      </c>
      <c r="B14" s="1637" t="s">
        <v>385</v>
      </c>
      <c r="C14" s="1637"/>
      <c r="D14" s="1637"/>
      <c r="E14" s="437"/>
      <c r="F14" s="437"/>
      <c r="G14" s="437"/>
      <c r="H14" s="437"/>
      <c r="I14" s="437"/>
      <c r="J14" s="437"/>
    </row>
    <row r="15" spans="1:17" ht="38.25" customHeight="1">
      <c r="A15" s="608" t="s">
        <v>405</v>
      </c>
      <c r="B15" s="1637" t="s">
        <v>517</v>
      </c>
      <c r="C15" s="1637"/>
      <c r="D15" s="1637"/>
      <c r="E15" s="392"/>
      <c r="F15" s="392"/>
      <c r="G15" s="392"/>
      <c r="H15" s="392"/>
      <c r="I15" s="392"/>
      <c r="J15" s="392"/>
      <c r="K15" s="392"/>
      <c r="L15" s="392"/>
      <c r="M15" s="392"/>
      <c r="N15" s="392"/>
      <c r="O15" s="392"/>
      <c r="P15" s="392"/>
      <c r="Q15" s="392"/>
    </row>
    <row r="16" spans="1:16" ht="38.25" customHeight="1">
      <c r="A16" s="608" t="s">
        <v>406</v>
      </c>
      <c r="B16" s="1637" t="s">
        <v>518</v>
      </c>
      <c r="C16" s="1637"/>
      <c r="D16" s="1637"/>
      <c r="E16" s="392"/>
      <c r="F16" s="392"/>
      <c r="G16" s="392"/>
      <c r="H16" s="392"/>
      <c r="I16" s="392"/>
      <c r="J16" s="392"/>
      <c r="K16" s="392"/>
      <c r="L16" s="392"/>
      <c r="M16" s="392"/>
      <c r="N16" s="392"/>
      <c r="O16" s="392"/>
      <c r="P16" s="392"/>
    </row>
    <row r="17" spans="1:13" ht="25.5" customHeight="1">
      <c r="A17" s="608" t="s">
        <v>407</v>
      </c>
      <c r="B17" s="1637" t="s">
        <v>467</v>
      </c>
      <c r="C17" s="1637"/>
      <c r="D17" s="1637"/>
      <c r="E17" s="423"/>
      <c r="F17" s="423"/>
      <c r="G17" s="423"/>
      <c r="H17" s="423"/>
      <c r="I17" s="423"/>
      <c r="J17" s="423"/>
      <c r="K17" s="423"/>
      <c r="L17" s="423"/>
      <c r="M17" s="423"/>
    </row>
    <row r="18" spans="1:12" ht="25.5" customHeight="1">
      <c r="A18" s="608" t="s">
        <v>408</v>
      </c>
      <c r="B18" s="532" t="s">
        <v>377</v>
      </c>
      <c r="C18" s="423"/>
      <c r="D18" s="423"/>
      <c r="E18" s="423"/>
      <c r="F18" s="423"/>
      <c r="G18" s="423"/>
      <c r="H18" s="423"/>
      <c r="I18" s="423"/>
      <c r="J18" s="423"/>
      <c r="K18" s="423"/>
      <c r="L18" s="392"/>
    </row>
    <row r="19" spans="1:7" ht="12.75">
      <c r="A19" s="608" t="s">
        <v>392</v>
      </c>
      <c r="B19" s="532" t="s">
        <v>374</v>
      </c>
      <c r="C19" s="392"/>
      <c r="D19" s="392"/>
      <c r="E19" s="392"/>
      <c r="F19" s="392"/>
      <c r="G19" s="392"/>
    </row>
    <row r="20" spans="1:11" ht="25.5" customHeight="1">
      <c r="A20" s="608" t="s">
        <v>409</v>
      </c>
      <c r="B20" s="532" t="s">
        <v>375</v>
      </c>
      <c r="C20" s="392"/>
      <c r="D20" s="392"/>
      <c r="E20" s="392"/>
      <c r="F20" s="392"/>
      <c r="G20" s="512" t="s">
        <v>519</v>
      </c>
      <c r="H20" s="392"/>
      <c r="I20" s="392"/>
      <c r="J20" s="392"/>
      <c r="K20" s="392"/>
    </row>
    <row r="21" spans="1:12" ht="25.5" customHeight="1">
      <c r="A21" s="608" t="s">
        <v>410</v>
      </c>
      <c r="B21" s="533" t="s">
        <v>378</v>
      </c>
      <c r="C21" s="391"/>
      <c r="D21" s="391"/>
      <c r="E21" s="391"/>
      <c r="F21" s="391"/>
      <c r="G21" s="391"/>
      <c r="H21" s="391"/>
      <c r="I21" s="391"/>
      <c r="J21" s="391"/>
      <c r="K21" s="391"/>
      <c r="L21" s="391"/>
    </row>
    <row r="22" spans="1:18" ht="39" customHeight="1">
      <c r="A22" s="608" t="s">
        <v>411</v>
      </c>
      <c r="B22" s="532" t="s">
        <v>511</v>
      </c>
      <c r="C22" s="392"/>
      <c r="D22" s="392"/>
      <c r="E22" s="392"/>
      <c r="F22" s="392"/>
      <c r="G22" s="531"/>
      <c r="H22" s="530"/>
      <c r="I22" s="392"/>
      <c r="K22" s="392"/>
      <c r="L22" s="392"/>
      <c r="M22" s="392"/>
      <c r="N22" s="392"/>
      <c r="O22" s="392"/>
      <c r="P22" s="392"/>
      <c r="Q22" s="392"/>
      <c r="R22" s="392"/>
    </row>
    <row r="23" spans="1:18" ht="12.75">
      <c r="A23" s="607">
        <v>413</v>
      </c>
      <c r="B23" s="592" t="s">
        <v>984</v>
      </c>
      <c r="C23" s="593"/>
      <c r="D23" s="593"/>
      <c r="E23" s="594" t="s">
        <v>435</v>
      </c>
      <c r="F23" s="595"/>
      <c r="G23" s="392"/>
      <c r="H23" s="530"/>
      <c r="I23" s="392"/>
      <c r="K23" s="392"/>
      <c r="L23" s="392"/>
      <c r="M23" s="392"/>
      <c r="N23" s="392"/>
      <c r="O23" s="392"/>
      <c r="P23" s="392"/>
      <c r="Q23" s="392"/>
      <c r="R23" s="392"/>
    </row>
    <row r="24" spans="1:6" ht="25.5">
      <c r="A24" s="607"/>
      <c r="B24" s="596" t="s">
        <v>480</v>
      </c>
      <c r="C24" s="591"/>
      <c r="D24" s="594">
        <v>0</v>
      </c>
      <c r="E24" s="594"/>
      <c r="F24" s="526"/>
    </row>
    <row r="25" spans="1:6" ht="23.25" customHeight="1">
      <c r="A25" s="607"/>
      <c r="B25" s="596" t="s">
        <v>985</v>
      </c>
      <c r="C25" s="591"/>
      <c r="D25" s="594"/>
      <c r="E25" s="594"/>
      <c r="F25" s="526"/>
    </row>
    <row r="26" spans="1:6" ht="12.75">
      <c r="A26" s="607"/>
      <c r="B26" s="597" t="s">
        <v>986</v>
      </c>
      <c r="C26" s="591"/>
      <c r="D26" s="598"/>
      <c r="E26" s="591"/>
      <c r="F26" s="526"/>
    </row>
    <row r="27" spans="1:6" ht="12.75">
      <c r="A27" s="607"/>
      <c r="B27" s="599" t="s">
        <v>379</v>
      </c>
      <c r="C27" s="591"/>
      <c r="D27" s="594">
        <v>0</v>
      </c>
      <c r="E27" s="594"/>
      <c r="F27" s="526"/>
    </row>
    <row r="28" spans="1:6" ht="12.75">
      <c r="A28" s="607"/>
      <c r="B28" s="599" t="s">
        <v>475</v>
      </c>
      <c r="C28" s="591"/>
      <c r="D28" s="594">
        <v>0</v>
      </c>
      <c r="E28" s="594"/>
      <c r="F28" s="526"/>
    </row>
    <row r="29" spans="1:6" ht="25.5">
      <c r="A29" s="607"/>
      <c r="B29" s="600" t="s">
        <v>413</v>
      </c>
      <c r="C29" s="591"/>
      <c r="D29" s="598"/>
      <c r="E29" s="591"/>
      <c r="F29" s="526"/>
    </row>
    <row r="30" spans="1:6" ht="12.75">
      <c r="A30" s="607"/>
      <c r="B30" s="599" t="s">
        <v>379</v>
      </c>
      <c r="C30" s="591"/>
      <c r="D30" s="594"/>
      <c r="E30" s="591"/>
      <c r="F30" s="526"/>
    </row>
    <row r="31" spans="1:6" ht="12.75">
      <c r="A31" s="607"/>
      <c r="B31" s="599" t="s">
        <v>481</v>
      </c>
      <c r="C31" s="591"/>
      <c r="D31" s="594">
        <v>15</v>
      </c>
      <c r="E31" s="594"/>
      <c r="F31" s="526"/>
    </row>
    <row r="32" spans="1:6" ht="12.75">
      <c r="A32" s="607"/>
      <c r="B32" s="599" t="s">
        <v>482</v>
      </c>
      <c r="C32" s="591"/>
      <c r="D32" s="594">
        <v>60</v>
      </c>
      <c r="E32" s="594"/>
      <c r="F32" s="526"/>
    </row>
    <row r="33" spans="1:6" ht="12.75">
      <c r="A33" s="607"/>
      <c r="B33" s="599" t="s">
        <v>475</v>
      </c>
      <c r="C33" s="591"/>
      <c r="D33" s="594">
        <v>20</v>
      </c>
      <c r="E33" s="594"/>
      <c r="F33" s="526"/>
    </row>
    <row r="34" spans="1:6" ht="12.75">
      <c r="A34" s="607"/>
      <c r="B34" s="599" t="s">
        <v>483</v>
      </c>
      <c r="C34" s="591"/>
      <c r="D34" s="594">
        <v>70</v>
      </c>
      <c r="E34" s="594"/>
      <c r="F34" s="526"/>
    </row>
    <row r="35" spans="1:6" ht="12.75">
      <c r="A35" s="607"/>
      <c r="B35" s="599" t="s">
        <v>484</v>
      </c>
      <c r="C35" s="591"/>
      <c r="D35" s="594">
        <v>90</v>
      </c>
      <c r="E35" s="594"/>
      <c r="F35" s="526"/>
    </row>
    <row r="36" spans="1:6" ht="12.75">
      <c r="A36" s="607"/>
      <c r="B36" s="599" t="s">
        <v>485</v>
      </c>
      <c r="C36" s="591"/>
      <c r="D36" s="594">
        <v>110</v>
      </c>
      <c r="E36" s="594"/>
      <c r="F36" s="526"/>
    </row>
    <row r="37" spans="1:6" ht="25.5">
      <c r="A37" s="607"/>
      <c r="B37" s="600" t="s">
        <v>414</v>
      </c>
      <c r="C37" s="591"/>
      <c r="D37" s="598"/>
      <c r="E37" s="591"/>
      <c r="F37" s="526"/>
    </row>
    <row r="38" spans="1:6" ht="12.75">
      <c r="A38" s="607"/>
      <c r="B38" s="599" t="s">
        <v>379</v>
      </c>
      <c r="C38" s="591"/>
      <c r="D38" s="594"/>
      <c r="E38" s="591"/>
      <c r="F38" s="526"/>
    </row>
    <row r="39" spans="1:6" ht="12.75">
      <c r="A39" s="607"/>
      <c r="B39" s="599" t="s">
        <v>481</v>
      </c>
      <c r="C39" s="591"/>
      <c r="D39" s="594">
        <v>20</v>
      </c>
      <c r="E39" s="594"/>
      <c r="F39" s="526"/>
    </row>
    <row r="40" spans="1:6" ht="12.75">
      <c r="A40" s="607"/>
      <c r="B40" s="599" t="s">
        <v>482</v>
      </c>
      <c r="C40" s="591"/>
      <c r="D40" s="594">
        <v>65</v>
      </c>
      <c r="E40" s="594"/>
      <c r="F40" s="526"/>
    </row>
    <row r="41" spans="1:6" ht="12.75">
      <c r="A41" s="607"/>
      <c r="B41" s="599" t="s">
        <v>475</v>
      </c>
      <c r="C41" s="591"/>
      <c r="D41" s="594">
        <v>30</v>
      </c>
      <c r="E41" s="594"/>
      <c r="F41" s="526"/>
    </row>
    <row r="42" spans="1:6" ht="12.75">
      <c r="A42" s="607"/>
      <c r="B42" s="599" t="s">
        <v>483</v>
      </c>
      <c r="C42" s="591"/>
      <c r="D42" s="594">
        <v>90</v>
      </c>
      <c r="E42" s="594"/>
      <c r="F42" s="526"/>
    </row>
    <row r="43" spans="1:6" ht="12.75">
      <c r="A43" s="607"/>
      <c r="B43" s="599" t="s">
        <v>484</v>
      </c>
      <c r="C43" s="591"/>
      <c r="D43" s="594">
        <v>130</v>
      </c>
      <c r="E43" s="594"/>
      <c r="F43" s="526"/>
    </row>
    <row r="44" spans="1:6" ht="12.75">
      <c r="A44" s="607"/>
      <c r="B44" s="599" t="s">
        <v>485</v>
      </c>
      <c r="C44" s="591"/>
      <c r="D44" s="594">
        <v>150</v>
      </c>
      <c r="E44" s="594"/>
      <c r="F44" s="526"/>
    </row>
    <row r="45" spans="1:6" ht="63.75">
      <c r="A45" s="607"/>
      <c r="B45" s="596" t="s">
        <v>987</v>
      </c>
      <c r="C45" s="591"/>
      <c r="D45" s="598"/>
      <c r="E45" s="594"/>
      <c r="F45" s="526"/>
    </row>
    <row r="46" spans="1:6" ht="12.75">
      <c r="A46" s="607"/>
      <c r="B46" s="599" t="s">
        <v>379</v>
      </c>
      <c r="C46" s="591"/>
      <c r="D46" s="594">
        <v>20</v>
      </c>
      <c r="E46" s="594"/>
      <c r="F46" s="526"/>
    </row>
    <row r="47" spans="1:6" ht="12.75">
      <c r="A47" s="607"/>
      <c r="B47" s="599" t="s">
        <v>475</v>
      </c>
      <c r="C47" s="591"/>
      <c r="D47" s="594">
        <v>50</v>
      </c>
      <c r="E47" s="594"/>
      <c r="F47" s="526"/>
    </row>
    <row r="48" spans="1:6" ht="12.75">
      <c r="A48" s="607"/>
      <c r="B48" s="599" t="s">
        <v>483</v>
      </c>
      <c r="C48" s="591"/>
      <c r="D48" s="594">
        <v>60</v>
      </c>
      <c r="E48" s="594"/>
      <c r="F48" s="526"/>
    </row>
    <row r="49" spans="1:6" ht="12.75">
      <c r="A49" s="607"/>
      <c r="B49" s="599" t="s">
        <v>484</v>
      </c>
      <c r="C49" s="591"/>
      <c r="D49" s="594">
        <v>80</v>
      </c>
      <c r="E49" s="594"/>
      <c r="F49" s="526"/>
    </row>
    <row r="50" spans="1:6" ht="12.75">
      <c r="A50" s="607"/>
      <c r="B50" s="599" t="s">
        <v>485</v>
      </c>
      <c r="C50" s="591"/>
      <c r="D50" s="594">
        <v>100</v>
      </c>
      <c r="E50" s="594"/>
      <c r="F50" s="526"/>
    </row>
    <row r="51" spans="1:6" ht="12.75">
      <c r="A51" s="607"/>
      <c r="B51" s="599"/>
      <c r="C51" s="591"/>
      <c r="D51" s="594"/>
      <c r="E51" s="594"/>
      <c r="F51" s="526"/>
    </row>
    <row r="52" spans="1:6" ht="12.75">
      <c r="A52" s="607"/>
      <c r="B52" s="599" t="s">
        <v>486</v>
      </c>
      <c r="C52" s="591"/>
      <c r="D52" s="601"/>
      <c r="E52" s="594"/>
      <c r="F52" s="526"/>
    </row>
    <row r="53" spans="1:6" ht="12.75">
      <c r="A53" s="607"/>
      <c r="B53" s="599" t="s">
        <v>379</v>
      </c>
      <c r="C53" s="591"/>
      <c r="D53" s="601">
        <v>0</v>
      </c>
      <c r="E53" s="594"/>
      <c r="F53" s="526"/>
    </row>
    <row r="54" spans="1:6" ht="12.75">
      <c r="A54" s="607"/>
      <c r="B54" s="599" t="s">
        <v>475</v>
      </c>
      <c r="C54" s="591"/>
      <c r="D54" s="601">
        <v>0</v>
      </c>
      <c r="E54" s="594"/>
      <c r="F54" s="526"/>
    </row>
    <row r="55" spans="1:6" ht="12.75">
      <c r="A55" s="607"/>
      <c r="B55" s="599" t="s">
        <v>483</v>
      </c>
      <c r="C55" s="591"/>
      <c r="D55" s="601" t="s">
        <v>487</v>
      </c>
      <c r="E55" s="594"/>
      <c r="F55" s="526"/>
    </row>
    <row r="56" spans="1:6" ht="12.75">
      <c r="A56" s="607"/>
      <c r="B56" s="599" t="s">
        <v>484</v>
      </c>
      <c r="C56" s="591"/>
      <c r="D56" s="601" t="s">
        <v>488</v>
      </c>
      <c r="E56" s="594"/>
      <c r="F56" s="526"/>
    </row>
    <row r="57" spans="1:6" ht="12.75">
      <c r="A57" s="607"/>
      <c r="B57" s="599" t="s">
        <v>485</v>
      </c>
      <c r="C57" s="591"/>
      <c r="D57" s="601" t="s">
        <v>488</v>
      </c>
      <c r="E57" s="594"/>
      <c r="F57" s="526"/>
    </row>
    <row r="58" spans="1:6" ht="38.25">
      <c r="A58" s="607"/>
      <c r="B58" s="596" t="s">
        <v>489</v>
      </c>
      <c r="C58" s="591"/>
      <c r="D58" s="601">
        <v>0</v>
      </c>
      <c r="E58" s="594"/>
      <c r="F58" s="526"/>
    </row>
    <row r="59" spans="1:6" ht="38.25">
      <c r="A59" s="607"/>
      <c r="B59" s="596" t="s">
        <v>490</v>
      </c>
      <c r="C59" s="591"/>
      <c r="D59" s="598"/>
      <c r="E59" s="594"/>
      <c r="F59" s="526"/>
    </row>
    <row r="60" spans="1:6" ht="12.75">
      <c r="A60" s="607"/>
      <c r="B60" s="597" t="s">
        <v>380</v>
      </c>
      <c r="C60" s="591" t="s">
        <v>988</v>
      </c>
      <c r="D60" s="598"/>
      <c r="E60" s="594"/>
      <c r="F60" s="526"/>
    </row>
    <row r="61" spans="1:6" ht="12.75">
      <c r="A61" s="607"/>
      <c r="B61" s="599" t="s">
        <v>379</v>
      </c>
      <c r="C61" s="591"/>
      <c r="D61" s="598" t="s">
        <v>861</v>
      </c>
      <c r="E61" s="594"/>
      <c r="F61" s="526"/>
    </row>
    <row r="62" spans="1:6" ht="12.75">
      <c r="A62" s="607"/>
      <c r="B62" s="599" t="s">
        <v>475</v>
      </c>
      <c r="C62" s="591"/>
      <c r="D62" s="602" t="s">
        <v>1383</v>
      </c>
      <c r="E62" s="594"/>
      <c r="F62" s="526"/>
    </row>
    <row r="63" spans="1:6" ht="12.75">
      <c r="A63" s="607"/>
      <c r="B63" s="599" t="s">
        <v>476</v>
      </c>
      <c r="C63" s="591"/>
      <c r="D63" s="602" t="s">
        <v>899</v>
      </c>
      <c r="E63" s="594"/>
      <c r="F63" s="526"/>
    </row>
    <row r="64" spans="1:6" ht="12.75">
      <c r="A64" s="607"/>
      <c r="B64" s="599" t="s">
        <v>491</v>
      </c>
      <c r="C64" s="591"/>
      <c r="D64" s="602" t="s">
        <v>899</v>
      </c>
      <c r="E64" s="603"/>
      <c r="F64" s="526"/>
    </row>
    <row r="65" spans="1:6" ht="12.75">
      <c r="A65" s="607"/>
      <c r="B65" s="597" t="s">
        <v>492</v>
      </c>
      <c r="C65" s="591" t="s">
        <v>989</v>
      </c>
      <c r="D65" s="602" t="s">
        <v>995</v>
      </c>
      <c r="E65" s="603"/>
      <c r="F65" s="526"/>
    </row>
    <row r="66" spans="1:6" ht="12.75">
      <c r="A66" s="607"/>
      <c r="B66" s="597" t="s">
        <v>381</v>
      </c>
      <c r="C66" s="591"/>
      <c r="D66" s="594">
        <v>0</v>
      </c>
      <c r="E66" s="591"/>
      <c r="F66" s="526"/>
    </row>
    <row r="67" spans="1:6" ht="12.75">
      <c r="A67" s="607"/>
      <c r="B67" s="596" t="s">
        <v>493</v>
      </c>
      <c r="C67" s="591" t="s">
        <v>990</v>
      </c>
      <c r="D67" s="598"/>
      <c r="E67" s="594"/>
      <c r="F67" s="526"/>
    </row>
    <row r="68" spans="1:6" ht="12.75">
      <c r="A68" s="607"/>
      <c r="B68" s="597" t="s">
        <v>991</v>
      </c>
      <c r="C68" s="591"/>
      <c r="D68" s="602" t="s">
        <v>899</v>
      </c>
      <c r="E68" s="594"/>
      <c r="F68" s="526"/>
    </row>
    <row r="69" spans="1:6" ht="12.75">
      <c r="A69" s="607"/>
      <c r="B69" s="599"/>
      <c r="C69" s="591"/>
      <c r="D69" s="604" t="s">
        <v>494</v>
      </c>
      <c r="E69" s="594"/>
      <c r="F69" s="526"/>
    </row>
    <row r="70" spans="1:6" ht="12.75">
      <c r="A70" s="607"/>
      <c r="B70" s="597" t="s">
        <v>992</v>
      </c>
      <c r="C70" s="591"/>
      <c r="D70" s="594">
        <v>0</v>
      </c>
      <c r="E70" s="594"/>
      <c r="F70" s="526"/>
    </row>
    <row r="71" spans="1:6" ht="25.5">
      <c r="A71" s="607"/>
      <c r="B71" s="596" t="s">
        <v>495</v>
      </c>
      <c r="C71" s="591" t="s">
        <v>993</v>
      </c>
      <c r="D71" s="598"/>
      <c r="E71" s="594"/>
      <c r="F71" s="526"/>
    </row>
    <row r="72" spans="1:6" ht="12.75">
      <c r="A72" s="607"/>
      <c r="B72" s="597" t="s">
        <v>994</v>
      </c>
      <c r="C72" s="591"/>
      <c r="D72" s="598"/>
      <c r="E72" s="594"/>
      <c r="F72" s="526"/>
    </row>
    <row r="73" spans="1:6" ht="12.75">
      <c r="A73" s="607"/>
      <c r="B73" s="599" t="s">
        <v>379</v>
      </c>
      <c r="C73" s="591"/>
      <c r="D73" s="598" t="s">
        <v>1525</v>
      </c>
      <c r="E73" s="594"/>
      <c r="F73" s="526"/>
    </row>
    <row r="74" spans="1:6" ht="12.75">
      <c r="A74" s="607"/>
      <c r="B74" s="597"/>
      <c r="C74" s="591"/>
      <c r="D74" s="598"/>
      <c r="E74" s="594"/>
      <c r="F74" s="526"/>
    </row>
    <row r="75" spans="1:6" ht="26.25" customHeight="1">
      <c r="A75" s="607"/>
      <c r="B75" s="599" t="s">
        <v>475</v>
      </c>
      <c r="C75" s="591"/>
      <c r="D75" s="602" t="s">
        <v>996</v>
      </c>
      <c r="E75" s="594"/>
      <c r="F75" s="526"/>
    </row>
    <row r="76" spans="1:6" ht="17.25" customHeight="1">
      <c r="A76" s="607"/>
      <c r="B76" s="599"/>
      <c r="C76" s="591"/>
      <c r="D76" s="604" t="s">
        <v>496</v>
      </c>
      <c r="E76" s="594"/>
      <c r="F76" s="526"/>
    </row>
    <row r="77" spans="1:6" ht="15" customHeight="1">
      <c r="A77" s="607"/>
      <c r="B77" s="599" t="s">
        <v>476</v>
      </c>
      <c r="C77" s="591"/>
      <c r="D77" s="602" t="s">
        <v>929</v>
      </c>
      <c r="E77" s="594"/>
      <c r="F77" s="526"/>
    </row>
    <row r="78" spans="1:6" ht="12.75">
      <c r="A78" s="607"/>
      <c r="B78" s="599"/>
      <c r="C78" s="591"/>
      <c r="D78" s="604" t="s">
        <v>497</v>
      </c>
      <c r="E78" s="594"/>
      <c r="F78" s="526"/>
    </row>
    <row r="79" spans="1:6" ht="12.75">
      <c r="A79" s="607"/>
      <c r="B79" s="599" t="s">
        <v>491</v>
      </c>
      <c r="C79" s="591"/>
      <c r="D79" s="602" t="s">
        <v>929</v>
      </c>
      <c r="E79" s="594"/>
      <c r="F79" s="526"/>
    </row>
    <row r="80" spans="1:6" ht="12.75">
      <c r="A80" s="607"/>
      <c r="B80" s="599"/>
      <c r="C80" s="591"/>
      <c r="D80" s="604" t="s">
        <v>497</v>
      </c>
      <c r="E80" s="594"/>
      <c r="F80" s="526"/>
    </row>
    <row r="81" spans="1:6" ht="12.75">
      <c r="A81" s="607"/>
      <c r="B81" s="597" t="s">
        <v>992</v>
      </c>
      <c r="C81" s="591"/>
      <c r="D81" s="594">
        <v>0</v>
      </c>
      <c r="E81" s="594"/>
      <c r="F81" s="526"/>
    </row>
    <row r="82" spans="1:6" ht="25.5">
      <c r="A82" s="607"/>
      <c r="B82" s="600" t="s">
        <v>498</v>
      </c>
      <c r="C82" s="591"/>
      <c r="D82" s="594"/>
      <c r="E82" s="594"/>
      <c r="F82" s="526"/>
    </row>
    <row r="83" spans="1:6" ht="12.75">
      <c r="A83" s="607"/>
      <c r="B83" s="597" t="s">
        <v>499</v>
      </c>
      <c r="C83" s="591"/>
      <c r="D83" s="594">
        <v>0</v>
      </c>
      <c r="E83" s="594"/>
      <c r="F83" s="526"/>
    </row>
    <row r="84" spans="1:6" ht="12.75">
      <c r="A84" s="607"/>
      <c r="B84" s="597" t="s">
        <v>500</v>
      </c>
      <c r="C84" s="591"/>
      <c r="D84" s="601" t="s">
        <v>501</v>
      </c>
      <c r="E84" s="594"/>
      <c r="F84" s="526"/>
    </row>
    <row r="85" spans="1:6" ht="25.5">
      <c r="A85" s="607"/>
      <c r="B85" s="596" t="s">
        <v>502</v>
      </c>
      <c r="C85" s="591"/>
      <c r="D85" s="594" t="s">
        <v>997</v>
      </c>
      <c r="E85" s="591"/>
      <c r="F85" s="526"/>
    </row>
    <row r="86" spans="1:6" ht="12.75">
      <c r="A86" s="607"/>
      <c r="B86" s="596"/>
      <c r="C86" s="591"/>
      <c r="D86" s="594"/>
      <c r="E86" s="594"/>
      <c r="F86" s="526"/>
    </row>
    <row r="87" spans="1:6" ht="25.5">
      <c r="A87" s="607"/>
      <c r="B87" s="596" t="s">
        <v>503</v>
      </c>
      <c r="C87" s="591"/>
      <c r="D87" s="594">
        <v>10</v>
      </c>
      <c r="E87" s="591"/>
      <c r="F87" s="526"/>
    </row>
    <row r="88" spans="1:6" ht="25.5">
      <c r="A88" s="607"/>
      <c r="B88" s="596" t="s">
        <v>504</v>
      </c>
      <c r="C88" s="591"/>
      <c r="D88" s="594"/>
      <c r="E88" s="594"/>
      <c r="F88" s="526"/>
    </row>
    <row r="89" spans="1:6" ht="25.5">
      <c r="A89" s="607"/>
      <c r="B89" s="596" t="s">
        <v>505</v>
      </c>
      <c r="C89" s="591"/>
      <c r="D89" s="1638" t="s">
        <v>999</v>
      </c>
      <c r="E89" s="1638"/>
      <c r="F89" s="526"/>
    </row>
    <row r="90" spans="1:6" ht="25.5">
      <c r="A90" s="607"/>
      <c r="B90" s="596" t="s">
        <v>506</v>
      </c>
      <c r="C90" s="591"/>
      <c r="D90" s="1638" t="s">
        <v>999</v>
      </c>
      <c r="E90" s="1638"/>
      <c r="F90" s="526"/>
    </row>
    <row r="91" spans="1:6" ht="12.75">
      <c r="A91" s="607"/>
      <c r="B91" s="596" t="s">
        <v>507</v>
      </c>
      <c r="C91" s="591"/>
      <c r="D91" s="594">
        <v>1</v>
      </c>
      <c r="E91" s="594"/>
      <c r="F91" s="526"/>
    </row>
    <row r="92" spans="1:6" ht="12.75">
      <c r="A92" s="607"/>
      <c r="B92" s="596" t="s">
        <v>508</v>
      </c>
      <c r="C92" s="591"/>
      <c r="D92" s="594">
        <v>0</v>
      </c>
      <c r="E92" s="594"/>
      <c r="F92" s="526"/>
    </row>
    <row r="93" spans="1:6" ht="38.25">
      <c r="A93" s="607"/>
      <c r="B93" s="605" t="s">
        <v>509</v>
      </c>
      <c r="C93" s="602"/>
      <c r="D93" s="594">
        <v>0</v>
      </c>
      <c r="E93" s="594"/>
      <c r="F93" s="526"/>
    </row>
    <row r="94" spans="1:6" ht="12.75">
      <c r="A94" s="607"/>
      <c r="B94" s="605" t="s">
        <v>510</v>
      </c>
      <c r="C94" s="591" t="s">
        <v>998</v>
      </c>
      <c r="D94" s="594">
        <v>10</v>
      </c>
      <c r="E94" s="591"/>
      <c r="F94" s="526"/>
    </row>
    <row r="95" spans="1:6" ht="12.75">
      <c r="A95" s="607"/>
      <c r="B95" s="605"/>
      <c r="C95" s="591"/>
      <c r="D95" s="594"/>
      <c r="E95" s="594"/>
      <c r="F95" s="526"/>
    </row>
    <row r="96" ht="12.75">
      <c r="A96" s="608"/>
    </row>
    <row r="97" spans="1:13" ht="27.75" customHeight="1">
      <c r="A97" s="608" t="s">
        <v>412</v>
      </c>
      <c r="B97" s="1637" t="s">
        <v>424</v>
      </c>
      <c r="C97" s="1637"/>
      <c r="D97" s="1637"/>
      <c r="E97" s="392"/>
      <c r="F97" s="392"/>
      <c r="G97" s="392"/>
      <c r="H97" s="392"/>
      <c r="I97" s="392"/>
      <c r="J97" s="392"/>
      <c r="K97" s="392"/>
      <c r="L97" s="392"/>
      <c r="M97" s="392"/>
    </row>
    <row r="98" spans="1:9" ht="17.25" customHeight="1">
      <c r="A98" s="608" t="s">
        <v>415</v>
      </c>
      <c r="B98" s="1637" t="s">
        <v>386</v>
      </c>
      <c r="C98" s="1637"/>
      <c r="D98" s="1637"/>
      <c r="E98" s="473"/>
      <c r="F98" s="473"/>
      <c r="G98" s="473"/>
      <c r="H98" s="473"/>
      <c r="I98" s="473"/>
    </row>
    <row r="99" spans="1:13" ht="28.5" customHeight="1">
      <c r="A99" s="608" t="s">
        <v>468</v>
      </c>
      <c r="B99" s="1637" t="s">
        <v>418</v>
      </c>
      <c r="C99" s="1637"/>
      <c r="D99" s="1637"/>
      <c r="E99" s="528"/>
      <c r="F99" s="528"/>
      <c r="G99" s="528"/>
      <c r="H99" s="528"/>
      <c r="I99" s="528"/>
      <c r="J99" s="529"/>
      <c r="K99" s="529"/>
      <c r="L99" s="529"/>
      <c r="M99" s="529"/>
    </row>
    <row r="100" spans="1:12" ht="27.75" customHeight="1">
      <c r="A100" s="608" t="s">
        <v>416</v>
      </c>
      <c r="B100" s="1637" t="s">
        <v>520</v>
      </c>
      <c r="C100" s="1637"/>
      <c r="D100" s="1637"/>
      <c r="E100" s="392"/>
      <c r="F100" s="392"/>
      <c r="G100" s="392"/>
      <c r="H100" s="392"/>
      <c r="I100" s="392"/>
      <c r="J100" s="392"/>
      <c r="K100" s="392"/>
      <c r="L100" s="392"/>
    </row>
    <row r="101" spans="1:14" ht="39" customHeight="1">
      <c r="A101" s="608" t="s">
        <v>417</v>
      </c>
      <c r="B101" s="1637" t="s">
        <v>512</v>
      </c>
      <c r="C101" s="1637"/>
      <c r="D101" s="1637"/>
      <c r="E101" s="392"/>
      <c r="F101" s="392"/>
      <c r="G101" s="392"/>
      <c r="H101" s="392"/>
      <c r="I101" s="392"/>
      <c r="J101" s="392"/>
      <c r="K101" s="392"/>
      <c r="L101" s="392"/>
      <c r="M101" s="392"/>
      <c r="N101" s="392"/>
    </row>
    <row r="102" spans="1:7" ht="27" customHeight="1">
      <c r="A102" s="608" t="s">
        <v>419</v>
      </c>
      <c r="B102" s="1637" t="s">
        <v>474</v>
      </c>
      <c r="C102" s="1637"/>
      <c r="D102" s="1637"/>
      <c r="E102" s="392"/>
      <c r="F102" s="392"/>
      <c r="G102" s="392"/>
    </row>
    <row r="103" spans="1:7" ht="24" customHeight="1">
      <c r="A103" s="608" t="s">
        <v>420</v>
      </c>
      <c r="B103" s="1637" t="s">
        <v>479</v>
      </c>
      <c r="C103" s="1637"/>
      <c r="D103" s="1637"/>
      <c r="E103" s="392"/>
      <c r="F103" s="392"/>
      <c r="G103" s="392"/>
    </row>
    <row r="104" spans="1:19" ht="27" customHeight="1">
      <c r="A104" s="609" t="s">
        <v>421</v>
      </c>
      <c r="B104" s="1637" t="s">
        <v>391</v>
      </c>
      <c r="C104" s="1637"/>
      <c r="D104" s="1637"/>
      <c r="E104" s="536"/>
      <c r="F104" s="536"/>
      <c r="G104" s="536"/>
      <c r="H104" s="536"/>
      <c r="I104" s="536"/>
      <c r="J104" s="536"/>
      <c r="K104" s="536"/>
      <c r="L104" s="536"/>
      <c r="M104" s="536"/>
      <c r="N104" s="536"/>
      <c r="O104" s="536"/>
      <c r="P104" s="527"/>
      <c r="Q104" s="527"/>
      <c r="R104" s="527"/>
      <c r="S104" s="527"/>
    </row>
    <row r="105" spans="1:19" ht="27" customHeight="1">
      <c r="A105" s="609" t="s">
        <v>422</v>
      </c>
      <c r="B105" s="1637" t="s">
        <v>513</v>
      </c>
      <c r="C105" s="1637"/>
      <c r="D105" s="1637"/>
      <c r="E105" s="536"/>
      <c r="F105" s="536"/>
      <c r="G105" s="536"/>
      <c r="H105" s="536"/>
      <c r="I105" s="536"/>
      <c r="J105" s="536"/>
      <c r="K105" s="536"/>
      <c r="L105" s="536"/>
      <c r="M105" s="527"/>
      <c r="N105" s="527"/>
      <c r="O105" s="527"/>
      <c r="P105" s="527"/>
      <c r="Q105" s="527"/>
      <c r="R105" s="527"/>
      <c r="S105" s="527"/>
    </row>
    <row r="106" spans="1:19" ht="22.5" customHeight="1">
      <c r="A106" s="609" t="s">
        <v>423</v>
      </c>
      <c r="B106" s="1637" t="s">
        <v>470</v>
      </c>
      <c r="C106" s="1637"/>
      <c r="D106" s="1637"/>
      <c r="E106" s="536"/>
      <c r="F106" s="536"/>
      <c r="G106" s="536"/>
      <c r="H106" s="536"/>
      <c r="I106" s="536"/>
      <c r="J106" s="536"/>
      <c r="K106" s="536"/>
      <c r="L106" s="527"/>
      <c r="M106" s="527"/>
      <c r="N106" s="527"/>
      <c r="O106" s="527"/>
      <c r="P106" s="527"/>
      <c r="Q106" s="527"/>
      <c r="R106" s="527"/>
      <c r="S106" s="527"/>
    </row>
    <row r="107" spans="1:19" ht="12.75">
      <c r="A107" s="527"/>
      <c r="B107" s="527"/>
      <c r="C107" s="527"/>
      <c r="D107" s="527"/>
      <c r="E107" s="527"/>
      <c r="F107" s="527"/>
      <c r="G107" s="527"/>
      <c r="H107" s="527"/>
      <c r="I107" s="527"/>
      <c r="J107" s="527"/>
      <c r="K107" s="527"/>
      <c r="L107" s="527"/>
      <c r="M107" s="527"/>
      <c r="N107" s="527"/>
      <c r="O107" s="527"/>
      <c r="P107" s="527"/>
      <c r="Q107" s="527"/>
      <c r="R107" s="527"/>
      <c r="S107" s="527"/>
    </row>
    <row r="108" spans="1:19" ht="12.75">
      <c r="A108" s="527"/>
      <c r="B108" s="527"/>
      <c r="C108" s="527"/>
      <c r="D108" s="527"/>
      <c r="E108" s="527"/>
      <c r="F108" s="527"/>
      <c r="G108" s="527"/>
      <c r="H108" s="527"/>
      <c r="I108" s="527"/>
      <c r="J108" s="527"/>
      <c r="K108" s="527"/>
      <c r="L108" s="527"/>
      <c r="M108" s="527"/>
      <c r="N108" s="527"/>
      <c r="O108" s="527"/>
      <c r="P108" s="527"/>
      <c r="Q108" s="527"/>
      <c r="R108" s="527"/>
      <c r="S108" s="527"/>
    </row>
    <row r="109" spans="1:19" ht="12.75">
      <c r="A109" s="527"/>
      <c r="B109" s="527"/>
      <c r="C109" s="527"/>
      <c r="D109" s="527"/>
      <c r="E109" s="527"/>
      <c r="F109" s="527"/>
      <c r="G109" s="527"/>
      <c r="H109" s="527"/>
      <c r="I109" s="527"/>
      <c r="J109" s="527"/>
      <c r="K109" s="527"/>
      <c r="L109" s="527"/>
      <c r="M109" s="527"/>
      <c r="N109" s="527"/>
      <c r="O109" s="527"/>
      <c r="P109" s="527"/>
      <c r="Q109" s="527"/>
      <c r="R109" s="527"/>
      <c r="S109" s="527"/>
    </row>
    <row r="110" spans="1:19" ht="51" customHeight="1">
      <c r="A110" s="572"/>
      <c r="B110" s="1639"/>
      <c r="C110" s="1639"/>
      <c r="D110" s="1639"/>
      <c r="E110" s="527"/>
      <c r="F110" s="527"/>
      <c r="G110" s="527"/>
      <c r="H110" s="527"/>
      <c r="I110" s="527"/>
      <c r="J110" s="527"/>
      <c r="K110" s="527"/>
      <c r="L110" s="527"/>
      <c r="M110" s="527"/>
      <c r="N110" s="527"/>
      <c r="O110" s="527"/>
      <c r="P110" s="527"/>
      <c r="Q110" s="527"/>
      <c r="R110" s="527"/>
      <c r="S110" s="527"/>
    </row>
    <row r="114" spans="1:9" ht="38.25" customHeight="1">
      <c r="A114" s="571"/>
      <c r="B114" s="1639"/>
      <c r="C114" s="1639"/>
      <c r="D114" s="1639"/>
      <c r="E114" s="527"/>
      <c r="F114" s="527"/>
      <c r="G114" s="527"/>
      <c r="H114" s="527"/>
      <c r="I114" s="527"/>
    </row>
  </sheetData>
  <sheetProtection/>
  <mergeCells count="28">
    <mergeCell ref="B9:D9"/>
    <mergeCell ref="B4:D4"/>
    <mergeCell ref="B5:D5"/>
    <mergeCell ref="B6:D6"/>
    <mergeCell ref="B7:D7"/>
    <mergeCell ref="B8:D8"/>
    <mergeCell ref="B15:D15"/>
    <mergeCell ref="B16:D16"/>
    <mergeCell ref="B17:D17"/>
    <mergeCell ref="B97:D97"/>
    <mergeCell ref="B98:D98"/>
    <mergeCell ref="B10:D10"/>
    <mergeCell ref="B114:D114"/>
    <mergeCell ref="B102:D102"/>
    <mergeCell ref="B103:D103"/>
    <mergeCell ref="B104:D104"/>
    <mergeCell ref="B105:D105"/>
    <mergeCell ref="B11:D11"/>
    <mergeCell ref="B12:D12"/>
    <mergeCell ref="B13:D13"/>
    <mergeCell ref="B14:D14"/>
    <mergeCell ref="B101:D101"/>
    <mergeCell ref="B106:D106"/>
    <mergeCell ref="D89:E89"/>
    <mergeCell ref="D90:E90"/>
    <mergeCell ref="B99:D99"/>
    <mergeCell ref="B100:D100"/>
    <mergeCell ref="B110:D110"/>
  </mergeCells>
  <printOptions/>
  <pageMargins left="0.6692913385826772" right="0.1968503937007874" top="0.5118110236220472" bottom="0.35433070866141736" header="0.31496062992125984" footer="0.31496062992125984"/>
  <pageSetup fitToHeight="7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72"/>
  <sheetViews>
    <sheetView zoomScalePageLayoutView="0" workbookViewId="0" topLeftCell="A1">
      <selection activeCell="C118" sqref="C118"/>
    </sheetView>
  </sheetViews>
  <sheetFormatPr defaultColWidth="9.125" defaultRowHeight="12.75"/>
  <cols>
    <col min="1" max="1" width="20.00390625" style="0" customWidth="1"/>
    <col min="2" max="2" width="27.875" style="0" customWidth="1"/>
    <col min="3" max="3" width="54.75390625" style="0" customWidth="1"/>
    <col min="4" max="4" width="9.125" style="0" hidden="1" customWidth="1"/>
    <col min="5" max="5" width="0" style="0" hidden="1" customWidth="1"/>
    <col min="6" max="6" width="0.2421875" style="0" customWidth="1"/>
    <col min="7" max="7" width="9.125" style="0" hidden="1" customWidth="1"/>
    <col min="8" max="8" width="6.75390625" style="0" customWidth="1"/>
    <col min="9" max="9" width="5.00390625" style="0" customWidth="1"/>
  </cols>
  <sheetData>
    <row r="1" spans="1:3" ht="18.75">
      <c r="A1" s="1655" t="s">
        <v>571</v>
      </c>
      <c r="B1" s="1655"/>
      <c r="C1" s="1655"/>
    </row>
    <row r="2" spans="1:3" ht="15">
      <c r="A2" s="1656" t="s">
        <v>51</v>
      </c>
      <c r="B2" s="1656"/>
      <c r="C2" s="1656"/>
    </row>
    <row r="3" ht="13.5" thickBot="1"/>
    <row r="4" spans="1:3" ht="45.75" thickBot="1">
      <c r="A4" s="662" t="s">
        <v>52</v>
      </c>
      <c r="B4" s="663" t="s">
        <v>53</v>
      </c>
      <c r="C4" s="664" t="s">
        <v>571</v>
      </c>
    </row>
    <row r="5" spans="1:4" ht="26.25" customHeight="1">
      <c r="A5" s="665" t="s">
        <v>572</v>
      </c>
      <c r="B5" s="666" t="s">
        <v>54</v>
      </c>
      <c r="C5" s="667"/>
      <c r="D5" s="651"/>
    </row>
    <row r="6" spans="1:4" ht="13.5">
      <c r="A6" s="668"/>
      <c r="B6" s="669" t="s">
        <v>55</v>
      </c>
      <c r="C6" s="670" t="s">
        <v>573</v>
      </c>
      <c r="D6" s="652"/>
    </row>
    <row r="7" spans="1:4" ht="12.75">
      <c r="A7" s="671"/>
      <c r="B7" s="672"/>
      <c r="C7" s="670" t="s">
        <v>574</v>
      </c>
      <c r="D7" s="652">
        <v>0.13</v>
      </c>
    </row>
    <row r="8" spans="1:4" ht="17.25" customHeight="1">
      <c r="A8" s="671"/>
      <c r="B8" s="672"/>
      <c r="C8" s="670" t="s">
        <v>1845</v>
      </c>
      <c r="D8" s="651">
        <f>0.403*20</f>
        <v>8.06</v>
      </c>
    </row>
    <row r="9" spans="1:4" ht="12.75">
      <c r="A9" s="671"/>
      <c r="B9" s="672"/>
      <c r="C9" s="670" t="s">
        <v>1846</v>
      </c>
      <c r="D9" s="652">
        <f>0.015*20</f>
        <v>0.3</v>
      </c>
    </row>
    <row r="10" spans="1:4" ht="17.25" customHeight="1">
      <c r="A10" s="671"/>
      <c r="B10" s="672"/>
      <c r="C10" s="670" t="s">
        <v>1847</v>
      </c>
      <c r="D10" s="654">
        <f>0.152*20</f>
        <v>3.04</v>
      </c>
    </row>
    <row r="11" spans="1:3" ht="12.75">
      <c r="A11" s="671"/>
      <c r="B11" s="672"/>
      <c r="C11" s="673" t="s">
        <v>1848</v>
      </c>
    </row>
    <row r="12" spans="1:4" ht="12.75">
      <c r="A12" s="671"/>
      <c r="B12" s="672"/>
      <c r="C12" s="670" t="s">
        <v>56</v>
      </c>
      <c r="D12" s="653">
        <f>SUM(D7:D10)</f>
        <v>11.530000000000001</v>
      </c>
    </row>
    <row r="13" spans="1:4" ht="22.5" customHeight="1">
      <c r="A13" s="671"/>
      <c r="B13" s="672"/>
      <c r="C13" s="670" t="s">
        <v>1849</v>
      </c>
      <c r="D13" s="655">
        <f>0.217*20</f>
        <v>4.34</v>
      </c>
    </row>
    <row r="14" spans="1:4" ht="12.75">
      <c r="A14" s="671"/>
      <c r="B14" s="672"/>
      <c r="C14" s="670" t="s">
        <v>1850</v>
      </c>
      <c r="D14" s="711">
        <f>0.0097*20</f>
        <v>0.194</v>
      </c>
    </row>
    <row r="15" spans="1:4" ht="12.75">
      <c r="A15" s="671"/>
      <c r="B15" s="672"/>
      <c r="C15" s="670" t="s">
        <v>1851</v>
      </c>
      <c r="D15" s="655">
        <f>0.0038*20</f>
        <v>0.076</v>
      </c>
    </row>
    <row r="16" spans="1:4" ht="12.75">
      <c r="A16" s="671"/>
      <c r="B16" s="672"/>
      <c r="C16" s="673" t="s">
        <v>1852</v>
      </c>
      <c r="D16" s="712">
        <f>SUM(D13:D15)</f>
        <v>4.609999999999999</v>
      </c>
    </row>
    <row r="17" spans="1:4" ht="12.75">
      <c r="A17" s="671"/>
      <c r="B17" s="672"/>
      <c r="C17" s="670" t="s">
        <v>575</v>
      </c>
      <c r="D17" s="655">
        <f>0.13*6</f>
        <v>0.78</v>
      </c>
    </row>
    <row r="18" spans="1:4" ht="12.75">
      <c r="A18" s="671"/>
      <c r="B18" s="672"/>
      <c r="C18" s="670" t="s">
        <v>576</v>
      </c>
      <c r="D18" s="657">
        <f>0.35*2</f>
        <v>0.7</v>
      </c>
    </row>
    <row r="19" spans="1:4" ht="12.75">
      <c r="A19" s="671"/>
      <c r="B19" s="672"/>
      <c r="C19" s="670" t="s">
        <v>577</v>
      </c>
      <c r="D19" s="711">
        <f>0.13*3</f>
        <v>0.39</v>
      </c>
    </row>
    <row r="20" spans="1:4" ht="26.25" customHeight="1">
      <c r="A20" s="671"/>
      <c r="B20" s="672"/>
      <c r="C20" s="670" t="s">
        <v>578</v>
      </c>
      <c r="D20" s="657">
        <v>0.6</v>
      </c>
    </row>
    <row r="21" spans="1:4" ht="12.75">
      <c r="A21" s="671"/>
      <c r="B21" s="672"/>
      <c r="C21" s="673" t="s">
        <v>579</v>
      </c>
      <c r="D21" s="712">
        <f>SUM(D17:D20)</f>
        <v>2.47</v>
      </c>
    </row>
    <row r="22" spans="1:4" ht="12.75">
      <c r="A22" s="671"/>
      <c r="B22" s="672"/>
      <c r="C22" s="670" t="s">
        <v>580</v>
      </c>
      <c r="D22" s="652"/>
    </row>
    <row r="23" spans="1:4" ht="12.75">
      <c r="A23" s="671"/>
      <c r="B23" s="672"/>
      <c r="C23" s="670" t="s">
        <v>1853</v>
      </c>
      <c r="D23" s="655">
        <f>0.124*20</f>
        <v>2.48</v>
      </c>
    </row>
    <row r="24" spans="1:4" ht="12.75">
      <c r="A24" s="671"/>
      <c r="B24" s="672"/>
      <c r="C24" s="670" t="s">
        <v>1854</v>
      </c>
      <c r="D24" s="711">
        <f>0.015*20</f>
        <v>0.3</v>
      </c>
    </row>
    <row r="25" spans="1:4" ht="12.75">
      <c r="A25" s="671"/>
      <c r="B25" s="672"/>
      <c r="C25" s="670" t="s">
        <v>1855</v>
      </c>
      <c r="D25" s="529">
        <f>0.152*20</f>
        <v>3.04</v>
      </c>
    </row>
    <row r="26" spans="1:4" ht="12.75">
      <c r="A26" s="671"/>
      <c r="B26" s="672"/>
      <c r="C26" s="673" t="s">
        <v>1856</v>
      </c>
      <c r="D26" s="713">
        <f>SUM(D23:D25)</f>
        <v>5.82</v>
      </c>
    </row>
    <row r="27" spans="1:4" ht="12.75">
      <c r="A27" s="671"/>
      <c r="B27" s="672"/>
      <c r="C27" s="670" t="s">
        <v>581</v>
      </c>
      <c r="D27" s="655"/>
    </row>
    <row r="28" spans="1:4" ht="12.75">
      <c r="A28" s="671"/>
      <c r="B28" s="672"/>
      <c r="C28" s="670" t="s">
        <v>1857</v>
      </c>
      <c r="D28" s="655">
        <f>20.16/60*40</f>
        <v>13.440000000000001</v>
      </c>
    </row>
    <row r="29" spans="1:4" ht="12.75">
      <c r="A29" s="671"/>
      <c r="B29" s="672"/>
      <c r="C29" s="670" t="s">
        <v>1858</v>
      </c>
      <c r="D29" s="714">
        <f>0.174*40</f>
        <v>6.959999999999999</v>
      </c>
    </row>
    <row r="30" spans="1:4" ht="12.75">
      <c r="A30" s="671"/>
      <c r="B30" s="672"/>
      <c r="C30" s="673" t="s">
        <v>1859</v>
      </c>
      <c r="D30" s="713">
        <f>SUM(D28:D29)</f>
        <v>20.4</v>
      </c>
    </row>
    <row r="31" spans="1:4" ht="26.25" customHeight="1">
      <c r="A31" s="671"/>
      <c r="B31" s="674"/>
      <c r="C31" s="675" t="s">
        <v>1860</v>
      </c>
      <c r="D31" s="715">
        <f>D30+D21+D16+D12+D26</f>
        <v>44.83</v>
      </c>
    </row>
    <row r="32" spans="1:4" ht="13.5">
      <c r="A32" s="671"/>
      <c r="B32" s="669" t="s">
        <v>57</v>
      </c>
      <c r="C32" s="670" t="s">
        <v>582</v>
      </c>
      <c r="D32" s="652"/>
    </row>
    <row r="33" spans="1:4" ht="12.75">
      <c r="A33" s="671"/>
      <c r="B33" s="672"/>
      <c r="C33" s="670" t="s">
        <v>1</v>
      </c>
      <c r="D33" s="529">
        <v>0.26</v>
      </c>
    </row>
    <row r="34" spans="1:4" ht="12.75">
      <c r="A34" s="671"/>
      <c r="B34" s="672"/>
      <c r="C34" s="670" t="s">
        <v>1861</v>
      </c>
      <c r="D34" s="652">
        <f>0.403*30</f>
        <v>12.09</v>
      </c>
    </row>
    <row r="35" spans="1:4" ht="12.75">
      <c r="A35" s="671"/>
      <c r="B35" s="672"/>
      <c r="C35" s="670" t="s">
        <v>1862</v>
      </c>
      <c r="D35" s="652">
        <f>0.015*30</f>
        <v>0.44999999999999996</v>
      </c>
    </row>
    <row r="36" spans="1:4" ht="12.75">
      <c r="A36" s="671"/>
      <c r="B36" s="672"/>
      <c r="C36" s="670" t="s">
        <v>1863</v>
      </c>
      <c r="D36" s="651">
        <f>0.152*30</f>
        <v>4.56</v>
      </c>
    </row>
    <row r="37" spans="1:4" ht="12.75">
      <c r="A37" s="671"/>
      <c r="B37" s="672"/>
      <c r="C37" s="673" t="s">
        <v>1864</v>
      </c>
      <c r="D37" s="660">
        <f>SUM(D33:D36)</f>
        <v>17.36</v>
      </c>
    </row>
    <row r="38" spans="1:4" ht="12.75">
      <c r="A38" s="671"/>
      <c r="B38" s="672"/>
      <c r="C38" s="670" t="s">
        <v>583</v>
      </c>
      <c r="D38" s="655"/>
    </row>
    <row r="39" spans="1:4" ht="12.75">
      <c r="A39" s="671"/>
      <c r="B39" s="672"/>
      <c r="C39" s="670" t="s">
        <v>1865</v>
      </c>
      <c r="D39" s="652">
        <f>0.217*30</f>
        <v>6.51</v>
      </c>
    </row>
    <row r="40" spans="1:4" ht="12.75">
      <c r="A40" s="671"/>
      <c r="B40" s="672"/>
      <c r="C40" s="670" t="s">
        <v>1850</v>
      </c>
      <c r="D40" s="655">
        <f>0.0097*20</f>
        <v>0.194</v>
      </c>
    </row>
    <row r="41" spans="1:4" ht="12.75">
      <c r="A41" s="671"/>
      <c r="B41" s="672"/>
      <c r="C41" s="670" t="s">
        <v>1866</v>
      </c>
      <c r="D41" s="655">
        <f>0.0038*20</f>
        <v>0.076</v>
      </c>
    </row>
    <row r="42" spans="1:4" ht="12.75">
      <c r="A42" s="671"/>
      <c r="B42" s="672"/>
      <c r="C42" s="673" t="s">
        <v>1867</v>
      </c>
      <c r="D42" s="656">
        <f>SUM(D39:D41)</f>
        <v>6.779999999999999</v>
      </c>
    </row>
    <row r="43" spans="1:4" ht="12.75">
      <c r="A43" s="671"/>
      <c r="B43" s="672"/>
      <c r="C43" s="670" t="s">
        <v>584</v>
      </c>
      <c r="D43" s="655">
        <f>0.26*2*3</f>
        <v>1.56</v>
      </c>
    </row>
    <row r="44" spans="1:4" ht="12.75">
      <c r="A44" s="671"/>
      <c r="B44" s="672"/>
      <c r="C44" s="670" t="s">
        <v>585</v>
      </c>
      <c r="D44" s="655">
        <f>0.35*2</f>
        <v>0.7</v>
      </c>
    </row>
    <row r="45" spans="1:4" ht="12.75">
      <c r="A45" s="671"/>
      <c r="B45" s="672"/>
      <c r="C45" s="670" t="s">
        <v>1868</v>
      </c>
      <c r="D45" s="655">
        <f>0.22*3</f>
        <v>0.66</v>
      </c>
    </row>
    <row r="46" spans="1:4" ht="12.75">
      <c r="A46" s="671"/>
      <c r="B46" s="672"/>
      <c r="C46" s="670" t="s">
        <v>586</v>
      </c>
      <c r="D46" s="529">
        <v>0.7</v>
      </c>
    </row>
    <row r="47" spans="1:4" ht="12.75">
      <c r="A47" s="671"/>
      <c r="B47" s="672"/>
      <c r="C47" s="673" t="s">
        <v>1869</v>
      </c>
      <c r="D47" s="656">
        <f>SUM(D43:D46)</f>
        <v>3.62</v>
      </c>
    </row>
    <row r="48" spans="1:4" ht="12.75">
      <c r="A48" s="671"/>
      <c r="B48" s="672"/>
      <c r="C48" s="670" t="s">
        <v>58</v>
      </c>
      <c r="D48" s="652"/>
    </row>
    <row r="49" spans="1:4" ht="12.75">
      <c r="A49" s="671"/>
      <c r="B49" s="672"/>
      <c r="C49" s="670" t="s">
        <v>1870</v>
      </c>
      <c r="D49" s="655">
        <f>0.217*30</f>
        <v>6.51</v>
      </c>
    </row>
    <row r="50" spans="1:4" ht="12.75">
      <c r="A50" s="671"/>
      <c r="B50" s="672"/>
      <c r="C50" s="670" t="s">
        <v>1871</v>
      </c>
      <c r="D50" s="652">
        <f>0.015*30</f>
        <v>0.44999999999999996</v>
      </c>
    </row>
    <row r="51" spans="1:4" ht="12.75">
      <c r="A51" s="671"/>
      <c r="B51" s="672"/>
      <c r="C51" s="670" t="s">
        <v>1872</v>
      </c>
      <c r="D51" s="651">
        <f>0.152*30</f>
        <v>4.56</v>
      </c>
    </row>
    <row r="52" spans="1:4" ht="12.75">
      <c r="A52" s="671"/>
      <c r="B52" s="672"/>
      <c r="C52" s="673" t="s">
        <v>1873</v>
      </c>
      <c r="D52" s="656">
        <f>SUM(D49:D51)</f>
        <v>11.52</v>
      </c>
    </row>
    <row r="53" spans="1:4" ht="12.75">
      <c r="A53" s="671"/>
      <c r="B53" s="672"/>
      <c r="C53" s="670" t="s">
        <v>0</v>
      </c>
      <c r="D53" s="655"/>
    </row>
    <row r="54" spans="1:4" ht="12.75">
      <c r="A54" s="671"/>
      <c r="B54" s="672"/>
      <c r="C54" s="670" t="s">
        <v>1874</v>
      </c>
      <c r="D54" s="655">
        <f>20.16/60*50</f>
        <v>16.8</v>
      </c>
    </row>
    <row r="55" spans="1:4" ht="12.75">
      <c r="A55" s="671"/>
      <c r="B55" s="672"/>
      <c r="C55" s="670" t="s">
        <v>1875</v>
      </c>
      <c r="D55" s="655">
        <f>0.174*50</f>
        <v>8.7</v>
      </c>
    </row>
    <row r="56" spans="1:4" ht="12.75">
      <c r="A56" s="671"/>
      <c r="B56" s="672"/>
      <c r="C56" s="673" t="s">
        <v>1876</v>
      </c>
      <c r="D56" s="656">
        <f>SUM(D54:D55)</f>
        <v>25.5</v>
      </c>
    </row>
    <row r="57" spans="1:4" ht="15.75">
      <c r="A57" s="671"/>
      <c r="B57" s="672"/>
      <c r="C57" s="676" t="s">
        <v>1877</v>
      </c>
      <c r="D57" s="715">
        <f>D56+D47+D42+D37+D52</f>
        <v>64.78</v>
      </c>
    </row>
    <row r="58" spans="1:4" ht="12.75">
      <c r="A58" s="677" t="s">
        <v>2</v>
      </c>
      <c r="B58" s="678" t="s">
        <v>59</v>
      </c>
      <c r="C58" s="679" t="s">
        <v>7</v>
      </c>
      <c r="D58" s="652"/>
    </row>
    <row r="59" spans="1:4" ht="12.75">
      <c r="A59" s="668" t="s">
        <v>3</v>
      </c>
      <c r="B59" s="680" t="s">
        <v>60</v>
      </c>
      <c r="C59" s="670" t="s">
        <v>1878</v>
      </c>
      <c r="D59" s="655">
        <f>0.174*40</f>
        <v>6.959999999999999</v>
      </c>
    </row>
    <row r="60" spans="1:4" ht="12.75">
      <c r="A60" s="668" t="s">
        <v>4</v>
      </c>
      <c r="B60" s="672"/>
      <c r="C60" s="670" t="s">
        <v>1879</v>
      </c>
      <c r="D60" s="652">
        <f>0.015*40</f>
        <v>0.6</v>
      </c>
    </row>
    <row r="61" spans="1:4" ht="12.75">
      <c r="A61" s="668" t="s">
        <v>5</v>
      </c>
      <c r="B61" s="672"/>
      <c r="C61" s="670" t="s">
        <v>1880</v>
      </c>
      <c r="D61" s="651">
        <f>0.152*40</f>
        <v>6.08</v>
      </c>
    </row>
    <row r="62" spans="1:4" ht="12.75">
      <c r="A62" s="668" t="s">
        <v>6</v>
      </c>
      <c r="B62" s="672"/>
      <c r="C62" s="670" t="s">
        <v>8</v>
      </c>
      <c r="D62" s="658"/>
    </row>
    <row r="63" spans="1:4" ht="12.75">
      <c r="A63" s="681">
        <v>812.813</v>
      </c>
      <c r="B63" s="672"/>
      <c r="C63" s="670" t="s">
        <v>1881</v>
      </c>
      <c r="D63" s="655">
        <f>0.0097*40</f>
        <v>0.388</v>
      </c>
    </row>
    <row r="64" spans="1:4" ht="12.75">
      <c r="A64" s="668"/>
      <c r="B64" s="672"/>
      <c r="C64" s="670" t="s">
        <v>1882</v>
      </c>
      <c r="D64" s="655">
        <f>0.0038*40</f>
        <v>0.152</v>
      </c>
    </row>
    <row r="65" spans="1:4" ht="12.75">
      <c r="A65" s="668"/>
      <c r="B65" s="672"/>
      <c r="C65" s="670" t="s">
        <v>9</v>
      </c>
      <c r="D65" s="529">
        <f>0.11*2</f>
        <v>0.22</v>
      </c>
    </row>
    <row r="66" spans="1:4" ht="12.75">
      <c r="A66" s="668"/>
      <c r="B66" s="672"/>
      <c r="C66" s="670" t="s">
        <v>10</v>
      </c>
      <c r="D66" s="529">
        <f>0.3*2</f>
        <v>0.6</v>
      </c>
    </row>
    <row r="67" spans="1:4" ht="15.75">
      <c r="A67" s="668"/>
      <c r="B67" s="682"/>
      <c r="C67" s="683" t="s">
        <v>1883</v>
      </c>
      <c r="D67" s="715">
        <f>SUM(D59:D66)</f>
        <v>14.999999999999998</v>
      </c>
    </row>
    <row r="68" spans="1:4" ht="12.75">
      <c r="A68" s="677" t="s">
        <v>61</v>
      </c>
      <c r="B68" s="1652" t="s">
        <v>62</v>
      </c>
      <c r="C68" s="670" t="s">
        <v>63</v>
      </c>
      <c r="D68" s="656"/>
    </row>
    <row r="69" spans="1:4" ht="15.75">
      <c r="A69" s="659"/>
      <c r="B69" s="1654"/>
      <c r="C69" s="670" t="s">
        <v>1884</v>
      </c>
      <c r="D69" s="716">
        <f>0.217*10</f>
        <v>2.17</v>
      </c>
    </row>
    <row r="70" spans="1:4" ht="15.75">
      <c r="A70" s="659"/>
      <c r="B70" s="1654"/>
      <c r="C70" s="670" t="s">
        <v>1885</v>
      </c>
      <c r="D70" s="716">
        <f>0.015*10</f>
        <v>0.15</v>
      </c>
    </row>
    <row r="71" spans="1:4" ht="15.75">
      <c r="A71" s="659"/>
      <c r="B71" s="661"/>
      <c r="C71" s="670" t="s">
        <v>1886</v>
      </c>
      <c r="D71" s="716">
        <f>0.152*10</f>
        <v>1.52</v>
      </c>
    </row>
    <row r="72" spans="1:4" ht="12.75">
      <c r="A72" s="659"/>
      <c r="B72" s="661"/>
      <c r="C72" s="670" t="s">
        <v>1887</v>
      </c>
      <c r="D72" s="656">
        <f>SUM(D69:D71)</f>
        <v>3.84</v>
      </c>
    </row>
    <row r="73" spans="1:3" ht="15" customHeight="1">
      <c r="A73" s="659"/>
      <c r="B73" s="661"/>
      <c r="C73" s="670" t="s">
        <v>64</v>
      </c>
    </row>
    <row r="74" spans="1:4" ht="15.75">
      <c r="A74" s="668"/>
      <c r="B74" s="682"/>
      <c r="C74" s="683" t="s">
        <v>1888</v>
      </c>
      <c r="D74" s="715">
        <f>14.61+D72</f>
        <v>18.45</v>
      </c>
    </row>
    <row r="75" spans="1:3" ht="12.75">
      <c r="A75" s="684" t="s">
        <v>32</v>
      </c>
      <c r="B75" s="1652" t="s">
        <v>65</v>
      </c>
      <c r="C75" s="685" t="s">
        <v>66</v>
      </c>
    </row>
    <row r="76" spans="1:4" ht="12.75">
      <c r="A76" s="681" t="s">
        <v>33</v>
      </c>
      <c r="B76" s="1654"/>
      <c r="C76" s="670" t="s">
        <v>1889</v>
      </c>
      <c r="D76">
        <f>0.26*60</f>
        <v>15.600000000000001</v>
      </c>
    </row>
    <row r="77" spans="1:4" ht="12.75">
      <c r="A77" s="681">
        <v>250</v>
      </c>
      <c r="B77" s="1654"/>
      <c r="C77" s="670" t="s">
        <v>1890</v>
      </c>
      <c r="D77">
        <v>8.9</v>
      </c>
    </row>
    <row r="78" spans="1:4" ht="12.75">
      <c r="A78" s="668"/>
      <c r="B78" s="1654"/>
      <c r="C78" s="673" t="s">
        <v>1891</v>
      </c>
      <c r="D78" s="656">
        <f>SUM(D76:D77)</f>
        <v>24.5</v>
      </c>
    </row>
    <row r="79" spans="1:4" ht="12.75">
      <c r="A79" s="668"/>
      <c r="B79" s="1654"/>
      <c r="C79" s="670" t="s">
        <v>1892</v>
      </c>
      <c r="D79">
        <f>0.217*60</f>
        <v>13.02</v>
      </c>
    </row>
    <row r="80" spans="1:4" ht="12.75">
      <c r="A80" s="668"/>
      <c r="B80" s="1654"/>
      <c r="C80" s="670" t="s">
        <v>1893</v>
      </c>
      <c r="D80">
        <f>0.015*60</f>
        <v>0.8999999999999999</v>
      </c>
    </row>
    <row r="81" spans="1:4" ht="12.75">
      <c r="A81" s="668"/>
      <c r="B81" s="1654"/>
      <c r="C81" s="670" t="s">
        <v>1894</v>
      </c>
      <c r="D81">
        <f>0.152*60</f>
        <v>9.12</v>
      </c>
    </row>
    <row r="82" spans="1:4" ht="12.75">
      <c r="A82" s="668"/>
      <c r="B82" s="686"/>
      <c r="C82" s="673" t="s">
        <v>1895</v>
      </c>
      <c r="D82" s="656">
        <f>SUM(D79:D81)</f>
        <v>23.04</v>
      </c>
    </row>
    <row r="83" spans="1:4" ht="19.5" customHeight="1">
      <c r="A83" s="668"/>
      <c r="B83" s="686"/>
      <c r="C83" s="683" t="s">
        <v>1896</v>
      </c>
      <c r="D83" s="713">
        <f>D78+D82</f>
        <v>47.54</v>
      </c>
    </row>
    <row r="84" spans="1:3" ht="16.5" customHeight="1">
      <c r="A84" s="684">
        <v>410</v>
      </c>
      <c r="B84" s="1657" t="s">
        <v>67</v>
      </c>
      <c r="C84" s="687" t="s">
        <v>11</v>
      </c>
    </row>
    <row r="85" spans="1:4" ht="12.75">
      <c r="A85" s="668"/>
      <c r="B85" s="1658"/>
      <c r="C85" s="688" t="s">
        <v>1897</v>
      </c>
      <c r="D85">
        <f>0.217*30</f>
        <v>6.51</v>
      </c>
    </row>
    <row r="86" spans="1:4" ht="12.75">
      <c r="A86" s="668"/>
      <c r="B86" s="1658"/>
      <c r="C86" s="688" t="s">
        <v>1898</v>
      </c>
      <c r="D86">
        <f>0.015*30</f>
        <v>0.44999999999999996</v>
      </c>
    </row>
    <row r="87" spans="1:4" ht="12.75">
      <c r="A87" s="668"/>
      <c r="B87" s="1658"/>
      <c r="C87" s="688" t="s">
        <v>1899</v>
      </c>
      <c r="D87">
        <f>0.152*30</f>
        <v>4.56</v>
      </c>
    </row>
    <row r="88" spans="1:4" ht="12.75">
      <c r="A88" s="668"/>
      <c r="B88" s="672"/>
      <c r="C88" s="688" t="s">
        <v>1900</v>
      </c>
      <c r="D88">
        <f>0.0097*30</f>
        <v>0.29100000000000004</v>
      </c>
    </row>
    <row r="89" spans="1:4" ht="12.75">
      <c r="A89" s="668"/>
      <c r="B89" s="672"/>
      <c r="C89" s="688" t="s">
        <v>1901</v>
      </c>
      <c r="D89">
        <f>0.0038*30</f>
        <v>0.114</v>
      </c>
    </row>
    <row r="90" spans="1:4" ht="12.75">
      <c r="A90" s="668"/>
      <c r="B90" s="672"/>
      <c r="C90" s="689" t="s">
        <v>1902</v>
      </c>
      <c r="D90" s="717">
        <f>SUM(D85:D89)</f>
        <v>11.925</v>
      </c>
    </row>
    <row r="91" spans="1:4" ht="12.75">
      <c r="A91" s="668"/>
      <c r="B91" s="672"/>
      <c r="C91" s="688" t="s">
        <v>12</v>
      </c>
      <c r="D91">
        <v>0.13</v>
      </c>
    </row>
    <row r="92" spans="1:4" ht="12.75">
      <c r="A92" s="668"/>
      <c r="B92" s="672"/>
      <c r="C92" s="688" t="s">
        <v>13</v>
      </c>
      <c r="D92">
        <v>34.34</v>
      </c>
    </row>
    <row r="93" spans="1:4" ht="12.75">
      <c r="A93" s="668"/>
      <c r="B93" s="672"/>
      <c r="C93" s="673" t="s">
        <v>14</v>
      </c>
      <c r="D93" s="717">
        <f>SUM(D91:D92)</f>
        <v>34.470000000000006</v>
      </c>
    </row>
    <row r="94" spans="1:4" ht="15.75">
      <c r="A94" s="668"/>
      <c r="B94" s="690"/>
      <c r="C94" s="683" t="s">
        <v>1903</v>
      </c>
      <c r="D94" s="718">
        <f>D93+D90</f>
        <v>46.39500000000001</v>
      </c>
    </row>
    <row r="95" spans="1:3" ht="12.75">
      <c r="A95" s="684" t="s">
        <v>15</v>
      </c>
      <c r="B95" s="1654" t="s">
        <v>68</v>
      </c>
      <c r="C95" s="691" t="s">
        <v>69</v>
      </c>
    </row>
    <row r="96" spans="1:4" ht="12.75">
      <c r="A96" s="668"/>
      <c r="B96" s="1654"/>
      <c r="C96" s="688" t="s">
        <v>1904</v>
      </c>
      <c r="D96">
        <f>0.217*10</f>
        <v>2.17</v>
      </c>
    </row>
    <row r="97" spans="1:3" ht="14.25" customHeight="1">
      <c r="A97" s="668"/>
      <c r="B97" s="1654"/>
      <c r="C97" s="688" t="s">
        <v>70</v>
      </c>
    </row>
    <row r="98" spans="1:3" ht="12.75" customHeight="1">
      <c r="A98" s="668"/>
      <c r="B98" s="1654"/>
      <c r="C98" s="688" t="s">
        <v>71</v>
      </c>
    </row>
    <row r="99" spans="1:3" ht="12.75">
      <c r="A99" s="668"/>
      <c r="B99" s="1654"/>
      <c r="C99" s="688" t="s">
        <v>72</v>
      </c>
    </row>
    <row r="100" spans="1:4" ht="12.75">
      <c r="A100" s="668"/>
      <c r="B100" s="1654"/>
      <c r="C100" s="689" t="s">
        <v>73</v>
      </c>
      <c r="D100">
        <v>0.81</v>
      </c>
    </row>
    <row r="101" spans="1:4" ht="12.75">
      <c r="A101" s="668"/>
      <c r="B101" s="1654"/>
      <c r="C101" s="689" t="s">
        <v>1905</v>
      </c>
      <c r="D101" s="717">
        <f>SUM(D96:D100)</f>
        <v>2.98</v>
      </c>
    </row>
    <row r="102" spans="1:3" ht="12.75">
      <c r="A102" s="668"/>
      <c r="B102" s="1654"/>
      <c r="C102" s="692" t="s">
        <v>74</v>
      </c>
    </row>
    <row r="103" spans="1:4" ht="12.75">
      <c r="A103" s="668"/>
      <c r="B103" s="1654"/>
      <c r="C103" s="693" t="s">
        <v>1906</v>
      </c>
      <c r="D103">
        <v>16.27</v>
      </c>
    </row>
    <row r="104" spans="1:4" ht="12.75">
      <c r="A104" s="668"/>
      <c r="B104" s="672"/>
      <c r="C104" s="693" t="s">
        <v>1907</v>
      </c>
      <c r="D104">
        <f>0.217*75</f>
        <v>16.275</v>
      </c>
    </row>
    <row r="105" spans="1:4" ht="12.75">
      <c r="A105" s="668"/>
      <c r="B105" s="672"/>
      <c r="C105" s="693" t="s">
        <v>1908</v>
      </c>
      <c r="D105">
        <f>20.16/60*75</f>
        <v>25.200000000000003</v>
      </c>
    </row>
    <row r="106" spans="1:4" ht="12.75">
      <c r="A106" s="668"/>
      <c r="B106" s="672"/>
      <c r="C106" s="694" t="s">
        <v>1909</v>
      </c>
      <c r="D106" s="717">
        <f>SUM(D103:D105)</f>
        <v>57.745000000000005</v>
      </c>
    </row>
    <row r="107" spans="1:4" ht="15.75">
      <c r="A107" s="668"/>
      <c r="B107" s="672"/>
      <c r="C107" s="683" t="s">
        <v>1910</v>
      </c>
      <c r="D107" s="718">
        <f>D106+D101</f>
        <v>60.725</v>
      </c>
    </row>
    <row r="108" spans="1:3" ht="12.75">
      <c r="A108" s="677" t="s">
        <v>15</v>
      </c>
      <c r="B108" s="1652" t="s">
        <v>75</v>
      </c>
      <c r="C108" s="691" t="s">
        <v>69</v>
      </c>
    </row>
    <row r="109" spans="1:4" ht="12.75">
      <c r="A109" s="668"/>
      <c r="B109" s="1653"/>
      <c r="C109" s="688" t="s">
        <v>1904</v>
      </c>
      <c r="D109">
        <f>0.217*10</f>
        <v>2.17</v>
      </c>
    </row>
    <row r="110" spans="1:3" ht="12.75">
      <c r="A110" s="668"/>
      <c r="B110" s="1653"/>
      <c r="C110" s="688" t="s">
        <v>70</v>
      </c>
    </row>
    <row r="111" spans="1:3" ht="12.75">
      <c r="A111" s="668"/>
      <c r="B111" s="1653"/>
      <c r="C111" s="688" t="s">
        <v>71</v>
      </c>
    </row>
    <row r="112" spans="1:3" ht="13.5" customHeight="1">
      <c r="A112" s="668"/>
      <c r="B112" s="1653"/>
      <c r="C112" s="688" t="s">
        <v>76</v>
      </c>
    </row>
    <row r="113" spans="1:4" ht="12.75">
      <c r="A113" s="668"/>
      <c r="B113" s="1653"/>
      <c r="C113" s="689" t="s">
        <v>77</v>
      </c>
      <c r="D113">
        <v>0.81</v>
      </c>
    </row>
    <row r="114" spans="1:4" ht="12.75">
      <c r="A114" s="668"/>
      <c r="B114" s="672"/>
      <c r="C114" s="689" t="s">
        <v>1905</v>
      </c>
      <c r="D114" s="717">
        <f>SUM(D109:D113)</f>
        <v>2.98</v>
      </c>
    </row>
    <row r="115" spans="1:3" ht="12.75">
      <c r="A115" s="668"/>
      <c r="B115" s="672"/>
      <c r="C115" s="695" t="s">
        <v>78</v>
      </c>
    </row>
    <row r="116" spans="1:4" ht="12.75">
      <c r="A116" s="696"/>
      <c r="B116" s="697"/>
      <c r="C116" s="693" t="s">
        <v>1911</v>
      </c>
      <c r="D116">
        <f>0.217*90</f>
        <v>19.53</v>
      </c>
    </row>
    <row r="117" spans="1:4" ht="12.75">
      <c r="A117" s="668"/>
      <c r="B117" s="672"/>
      <c r="C117" s="693" t="s">
        <v>1912</v>
      </c>
      <c r="D117">
        <f>0.217*90</f>
        <v>19.53</v>
      </c>
    </row>
    <row r="118" spans="1:4" ht="12.75">
      <c r="A118" s="668"/>
      <c r="B118" s="672"/>
      <c r="C118" s="693" t="s">
        <v>1913</v>
      </c>
      <c r="D118">
        <f>20.16/60*90</f>
        <v>30.240000000000002</v>
      </c>
    </row>
    <row r="119" spans="1:4" ht="12.75">
      <c r="A119" s="668"/>
      <c r="B119" s="672"/>
      <c r="C119" s="694" t="s">
        <v>1914</v>
      </c>
      <c r="D119" s="717">
        <f>SUM(D116:D118)</f>
        <v>69.30000000000001</v>
      </c>
    </row>
    <row r="120" spans="1:4" ht="15.75">
      <c r="A120" s="668"/>
      <c r="B120" s="672"/>
      <c r="C120" s="683" t="s">
        <v>1915</v>
      </c>
      <c r="D120" s="717">
        <f>D119+D114</f>
        <v>72.28000000000002</v>
      </c>
    </row>
    <row r="121" spans="1:4" ht="12.75">
      <c r="A121" s="698">
        <v>920</v>
      </c>
      <c r="B121" s="699" t="s">
        <v>28</v>
      </c>
      <c r="C121" s="700"/>
      <c r="D121" s="529"/>
    </row>
    <row r="122" spans="1:4" ht="24" customHeight="1">
      <c r="A122" s="696"/>
      <c r="B122" s="707" t="s">
        <v>81</v>
      </c>
      <c r="C122" s="688" t="s">
        <v>1916</v>
      </c>
      <c r="D122" s="529">
        <v>0.242</v>
      </c>
    </row>
    <row r="123" spans="1:4" ht="12.75">
      <c r="A123" s="696"/>
      <c r="B123" s="672"/>
      <c r="C123" s="688" t="s">
        <v>1994</v>
      </c>
      <c r="D123" s="529">
        <v>0.03</v>
      </c>
    </row>
    <row r="124" spans="1:4" ht="12.75">
      <c r="A124" s="696"/>
      <c r="B124" s="672"/>
      <c r="C124" s="688" t="s">
        <v>1917</v>
      </c>
      <c r="D124" s="529">
        <v>0.0097</v>
      </c>
    </row>
    <row r="125" spans="1:4" ht="12.75">
      <c r="A125" s="696"/>
      <c r="B125" s="672"/>
      <c r="C125" s="688" t="s">
        <v>1918</v>
      </c>
      <c r="D125" s="529">
        <v>0.0038</v>
      </c>
    </row>
    <row r="126" spans="1:4" ht="12.75" customHeight="1">
      <c r="A126" s="696"/>
      <c r="B126" s="672"/>
      <c r="C126" s="688" t="s">
        <v>16</v>
      </c>
      <c r="D126" s="529">
        <v>0.11</v>
      </c>
    </row>
    <row r="127" spans="1:4" ht="12.75">
      <c r="A127" s="696"/>
      <c r="B127" s="672"/>
      <c r="C127" s="688" t="s">
        <v>17</v>
      </c>
      <c r="D127" s="529">
        <v>0.05</v>
      </c>
    </row>
    <row r="128" spans="1:4" ht="12.75">
      <c r="A128" s="696"/>
      <c r="B128" s="672"/>
      <c r="C128" s="688" t="s">
        <v>1993</v>
      </c>
      <c r="D128" s="529">
        <v>0.15</v>
      </c>
    </row>
    <row r="129" spans="1:4" ht="14.25">
      <c r="A129" s="696"/>
      <c r="B129" s="674"/>
      <c r="C129" s="675" t="s">
        <v>1995</v>
      </c>
      <c r="D129" s="713">
        <f>SUM(D122:D128)</f>
        <v>0.5955</v>
      </c>
    </row>
    <row r="130" spans="1:4" ht="27">
      <c r="A130" s="696"/>
      <c r="B130" s="707" t="s">
        <v>82</v>
      </c>
      <c r="C130" s="688" t="s">
        <v>1916</v>
      </c>
      <c r="D130" s="529">
        <v>0.242</v>
      </c>
    </row>
    <row r="131" spans="1:4" ht="12.75">
      <c r="A131" s="668"/>
      <c r="B131" s="672"/>
      <c r="C131" s="688" t="s">
        <v>1994</v>
      </c>
      <c r="D131" s="529">
        <v>0.03</v>
      </c>
    </row>
    <row r="132" spans="1:4" ht="12.75">
      <c r="A132" s="668"/>
      <c r="B132" s="672"/>
      <c r="C132" s="688" t="s">
        <v>1917</v>
      </c>
      <c r="D132" s="529">
        <v>0.0097</v>
      </c>
    </row>
    <row r="133" spans="1:4" ht="12.75">
      <c r="A133" s="668"/>
      <c r="B133" s="672"/>
      <c r="C133" s="688" t="s">
        <v>1918</v>
      </c>
      <c r="D133" s="529">
        <v>0.004</v>
      </c>
    </row>
    <row r="134" spans="1:4" ht="12.75">
      <c r="A134" s="668"/>
      <c r="B134" s="672"/>
      <c r="C134" s="688" t="s">
        <v>16</v>
      </c>
      <c r="D134" s="529">
        <v>0.11</v>
      </c>
    </row>
    <row r="135" spans="1:4" ht="12.75">
      <c r="A135" s="668"/>
      <c r="B135" s="672"/>
      <c r="C135" s="688" t="s">
        <v>1997</v>
      </c>
      <c r="D135" s="529">
        <v>0.09</v>
      </c>
    </row>
    <row r="136" spans="1:4" ht="12.75">
      <c r="A136" s="696"/>
      <c r="B136" s="672"/>
      <c r="C136" s="688" t="s">
        <v>1996</v>
      </c>
      <c r="D136" s="529">
        <v>0.15</v>
      </c>
    </row>
    <row r="137" spans="1:4" ht="14.25">
      <c r="A137" s="696"/>
      <c r="B137" s="674"/>
      <c r="C137" s="675" t="s">
        <v>1998</v>
      </c>
      <c r="D137" s="713">
        <f>SUM(D130:D136)</f>
        <v>0.6357</v>
      </c>
    </row>
    <row r="138" spans="1:4" ht="27">
      <c r="A138" s="702">
        <v>920</v>
      </c>
      <c r="B138" s="707" t="s">
        <v>29</v>
      </c>
      <c r="C138" s="688" t="s">
        <v>1916</v>
      </c>
      <c r="D138" s="529">
        <v>0.242</v>
      </c>
    </row>
    <row r="139" spans="1:4" ht="12.75">
      <c r="A139" s="668"/>
      <c r="B139" s="672"/>
      <c r="C139" s="688" t="s">
        <v>1994</v>
      </c>
      <c r="D139" s="529">
        <v>0.03</v>
      </c>
    </row>
    <row r="140" spans="1:4" ht="12.75">
      <c r="A140" s="668"/>
      <c r="B140" s="672"/>
      <c r="C140" s="688" t="s">
        <v>1917</v>
      </c>
      <c r="D140" s="529">
        <v>0.0097</v>
      </c>
    </row>
    <row r="141" spans="1:4" ht="12.75">
      <c r="A141" s="668"/>
      <c r="B141" s="672"/>
      <c r="C141" s="688" t="s">
        <v>1918</v>
      </c>
      <c r="D141" s="529">
        <v>0.0038</v>
      </c>
    </row>
    <row r="142" spans="1:4" ht="12.75">
      <c r="A142" s="668"/>
      <c r="B142" s="672"/>
      <c r="C142" s="688" t="s">
        <v>18</v>
      </c>
      <c r="D142" s="529">
        <v>0.11</v>
      </c>
    </row>
    <row r="143" spans="1:4" ht="12.75">
      <c r="A143" s="668"/>
      <c r="B143" s="672"/>
      <c r="C143" s="688" t="s">
        <v>19</v>
      </c>
      <c r="D143" s="529">
        <v>0.11</v>
      </c>
    </row>
    <row r="144" spans="1:4" ht="12.75">
      <c r="A144" s="668"/>
      <c r="B144" s="672"/>
      <c r="C144" s="688" t="s">
        <v>1999</v>
      </c>
      <c r="D144" s="529">
        <v>0.18</v>
      </c>
    </row>
    <row r="145" spans="1:4" ht="14.25">
      <c r="A145" s="696"/>
      <c r="B145" s="674"/>
      <c r="C145" s="675" t="s">
        <v>2000</v>
      </c>
      <c r="D145" s="713">
        <f>SUM(D138:D144)</f>
        <v>0.6855</v>
      </c>
    </row>
    <row r="146" spans="1:4" ht="27">
      <c r="A146" s="696"/>
      <c r="B146" s="707" t="s">
        <v>30</v>
      </c>
      <c r="C146" s="688" t="s">
        <v>1916</v>
      </c>
      <c r="D146" s="529">
        <v>0.242</v>
      </c>
    </row>
    <row r="147" spans="1:4" ht="12.75">
      <c r="A147" s="668"/>
      <c r="B147" s="672"/>
      <c r="C147" s="693" t="s">
        <v>2001</v>
      </c>
      <c r="D147" s="529">
        <v>0.035</v>
      </c>
    </row>
    <row r="148" spans="1:4" ht="12.75">
      <c r="A148" s="668"/>
      <c r="B148" s="672"/>
      <c r="C148" s="693" t="s">
        <v>1917</v>
      </c>
      <c r="D148" s="529">
        <v>0.0097</v>
      </c>
    </row>
    <row r="149" spans="1:4" ht="12.75">
      <c r="A149" s="668"/>
      <c r="B149" s="672"/>
      <c r="C149" s="693" t="s">
        <v>1919</v>
      </c>
      <c r="D149" s="529">
        <v>0.0038</v>
      </c>
    </row>
    <row r="150" spans="1:4" ht="12.75">
      <c r="A150" s="668"/>
      <c r="B150" s="672"/>
      <c r="C150" s="693" t="s">
        <v>18</v>
      </c>
      <c r="D150" s="529">
        <v>0.11</v>
      </c>
    </row>
    <row r="151" spans="1:4" ht="12.75">
      <c r="A151" s="668"/>
      <c r="B151" s="672"/>
      <c r="C151" s="693" t="s">
        <v>2002</v>
      </c>
      <c r="D151" s="529">
        <v>0.15</v>
      </c>
    </row>
    <row r="152" spans="1:4" ht="14.25" customHeight="1">
      <c r="A152" s="668"/>
      <c r="B152" s="672"/>
      <c r="C152" s="693" t="s">
        <v>2003</v>
      </c>
      <c r="D152" s="529">
        <v>0.18</v>
      </c>
    </row>
    <row r="153" spans="1:4" ht="14.25">
      <c r="A153" s="696"/>
      <c r="B153" s="674"/>
      <c r="C153" s="675" t="s">
        <v>2004</v>
      </c>
      <c r="D153" s="713">
        <f>SUM(D146:D152)</f>
        <v>0.7304999999999999</v>
      </c>
    </row>
    <row r="154" spans="1:4" ht="27">
      <c r="A154" s="696"/>
      <c r="B154" s="701" t="s">
        <v>31</v>
      </c>
      <c r="C154" s="688" t="s">
        <v>1916</v>
      </c>
      <c r="D154" s="529">
        <v>0.242</v>
      </c>
    </row>
    <row r="155" spans="1:4" ht="12.75">
      <c r="A155" s="668"/>
      <c r="B155" s="672"/>
      <c r="C155" s="688" t="s">
        <v>2005</v>
      </c>
      <c r="D155" s="529">
        <v>0.04</v>
      </c>
    </row>
    <row r="156" spans="1:4" ht="12.75">
      <c r="A156" s="668"/>
      <c r="B156" s="672"/>
      <c r="C156" s="688" t="s">
        <v>20</v>
      </c>
      <c r="D156" s="529">
        <v>0.0097</v>
      </c>
    </row>
    <row r="157" spans="1:4" ht="12.75">
      <c r="A157" s="668"/>
      <c r="B157" s="672"/>
      <c r="C157" s="688" t="s">
        <v>1919</v>
      </c>
      <c r="D157" s="529">
        <v>0.0038</v>
      </c>
    </row>
    <row r="158" spans="1:4" ht="12.75">
      <c r="A158" s="668"/>
      <c r="B158" s="672"/>
      <c r="C158" s="688" t="s">
        <v>18</v>
      </c>
      <c r="D158" s="529">
        <v>0.11</v>
      </c>
    </row>
    <row r="159" spans="1:4" ht="12.75">
      <c r="A159" s="668"/>
      <c r="B159" s="672"/>
      <c r="C159" s="688" t="s">
        <v>2006</v>
      </c>
      <c r="D159" s="529">
        <v>0.19</v>
      </c>
    </row>
    <row r="160" spans="1:4" ht="12.75">
      <c r="A160" s="668"/>
      <c r="B160" s="672"/>
      <c r="C160" s="688" t="s">
        <v>2007</v>
      </c>
      <c r="D160" s="529">
        <v>0.19</v>
      </c>
    </row>
    <row r="161" spans="1:4" ht="15.75">
      <c r="A161" s="668"/>
      <c r="B161" s="672"/>
      <c r="C161" s="703" t="s">
        <v>2008</v>
      </c>
      <c r="D161" s="713">
        <f>SUM(D154:D160)</f>
        <v>0.7854999999999999</v>
      </c>
    </row>
    <row r="162" spans="1:3" ht="12.75">
      <c r="A162" s="698">
        <v>980</v>
      </c>
      <c r="B162" s="699" t="s">
        <v>343</v>
      </c>
      <c r="C162" s="700" t="s">
        <v>21</v>
      </c>
    </row>
    <row r="163" spans="1:4" ht="13.5">
      <c r="A163" s="696"/>
      <c r="B163" s="701"/>
      <c r="C163" s="688" t="s">
        <v>1920</v>
      </c>
      <c r="D163">
        <f>0.217*60</f>
        <v>13.02</v>
      </c>
    </row>
    <row r="164" spans="1:4" ht="12.75">
      <c r="A164" s="668"/>
      <c r="B164" s="672"/>
      <c r="C164" s="688" t="s">
        <v>1921</v>
      </c>
      <c r="D164">
        <f>0.015*60</f>
        <v>0.8999999999999999</v>
      </c>
    </row>
    <row r="165" spans="1:4" ht="12.75">
      <c r="A165" s="668"/>
      <c r="B165" s="672"/>
      <c r="C165" s="688" t="s">
        <v>1922</v>
      </c>
      <c r="D165">
        <f>0.152*60</f>
        <v>9.12</v>
      </c>
    </row>
    <row r="166" spans="1:4" ht="15.75">
      <c r="A166" s="668"/>
      <c r="B166" s="672"/>
      <c r="C166" s="703" t="s">
        <v>1923</v>
      </c>
      <c r="D166" s="717">
        <f>SUM(D163:D165)</f>
        <v>23.04</v>
      </c>
    </row>
    <row r="167" spans="1:3" ht="25.5">
      <c r="A167" s="684">
        <v>980</v>
      </c>
      <c r="B167" s="1652" t="s">
        <v>79</v>
      </c>
      <c r="C167" s="687" t="s">
        <v>22</v>
      </c>
    </row>
    <row r="168" spans="1:4" ht="12.75">
      <c r="A168" s="668"/>
      <c r="B168" s="1654"/>
      <c r="C168" s="693" t="s">
        <v>1924</v>
      </c>
      <c r="D168">
        <f>0.217*90</f>
        <v>19.53</v>
      </c>
    </row>
    <row r="169" spans="1:4" ht="12.75">
      <c r="A169" s="668"/>
      <c r="B169" s="1654"/>
      <c r="C169" s="693" t="s">
        <v>1925</v>
      </c>
      <c r="D169">
        <f>0.015*90</f>
        <v>1.3499999999999999</v>
      </c>
    </row>
    <row r="170" spans="1:4" ht="12.75">
      <c r="A170" s="668"/>
      <c r="B170" s="1654"/>
      <c r="C170" s="693" t="s">
        <v>1926</v>
      </c>
      <c r="D170">
        <f>0.152*90</f>
        <v>13.68</v>
      </c>
    </row>
    <row r="171" spans="1:4" ht="12.75">
      <c r="A171" s="668"/>
      <c r="B171" s="1654"/>
      <c r="C171" s="693" t="s">
        <v>1927</v>
      </c>
      <c r="D171">
        <f>0.0097*90</f>
        <v>0.873</v>
      </c>
    </row>
    <row r="172" spans="1:4" ht="12.75">
      <c r="A172" s="668"/>
      <c r="B172" s="686"/>
      <c r="C172" s="693" t="s">
        <v>1928</v>
      </c>
      <c r="D172">
        <f>0.0038*90</f>
        <v>0.342</v>
      </c>
    </row>
    <row r="173" spans="1:4" ht="12.75">
      <c r="A173" s="668"/>
      <c r="B173" s="672"/>
      <c r="C173" s="688" t="s">
        <v>23</v>
      </c>
      <c r="D173">
        <f>0.11*2</f>
        <v>0.22</v>
      </c>
    </row>
    <row r="174" spans="1:4" ht="15.75">
      <c r="A174" s="668"/>
      <c r="B174" s="672"/>
      <c r="C174" s="703" t="s">
        <v>1929</v>
      </c>
      <c r="D174" s="713">
        <f>SUM(D168:D173)</f>
        <v>35.995</v>
      </c>
    </row>
    <row r="175" spans="1:3" ht="12.75">
      <c r="A175" s="684">
        <v>982</v>
      </c>
      <c r="B175" s="1652" t="s">
        <v>80</v>
      </c>
      <c r="C175" s="687" t="s">
        <v>24</v>
      </c>
    </row>
    <row r="176" spans="1:4" ht="12.75">
      <c r="A176" s="668"/>
      <c r="B176" s="1654"/>
      <c r="C176" s="693" t="s">
        <v>1930</v>
      </c>
      <c r="D176">
        <v>0.17</v>
      </c>
    </row>
    <row r="177" spans="1:4" ht="12.75">
      <c r="A177" s="668"/>
      <c r="B177" s="1654"/>
      <c r="C177" s="693" t="s">
        <v>1931</v>
      </c>
      <c r="D177">
        <v>0.015</v>
      </c>
    </row>
    <row r="178" spans="1:4" ht="13.5" customHeight="1">
      <c r="A178" s="668"/>
      <c r="B178" s="1654"/>
      <c r="C178" s="693" t="s">
        <v>1932</v>
      </c>
      <c r="D178">
        <v>0.152</v>
      </c>
    </row>
    <row r="179" spans="1:4" ht="10.5" customHeight="1">
      <c r="A179" s="668"/>
      <c r="B179" s="1654"/>
      <c r="C179" s="693" t="s">
        <v>25</v>
      </c>
      <c r="D179">
        <v>0.03</v>
      </c>
    </row>
    <row r="180" spans="1:4" ht="12.75">
      <c r="A180" s="668"/>
      <c r="B180" s="672"/>
      <c r="C180" s="693" t="s">
        <v>26</v>
      </c>
      <c r="D180">
        <v>0.0026</v>
      </c>
    </row>
    <row r="181" spans="1:4" ht="12.75">
      <c r="A181" s="668"/>
      <c r="B181" s="672"/>
      <c r="C181" s="693" t="s">
        <v>27</v>
      </c>
      <c r="D181">
        <v>0.01</v>
      </c>
    </row>
    <row r="182" spans="1:4" ht="12.75">
      <c r="A182" s="668"/>
      <c r="B182" s="672"/>
      <c r="C182" s="693" t="s">
        <v>1933</v>
      </c>
      <c r="D182">
        <v>0.06</v>
      </c>
    </row>
    <row r="183" spans="1:4" ht="12.75">
      <c r="A183" s="668"/>
      <c r="B183" s="672"/>
      <c r="C183" s="688" t="s">
        <v>1934</v>
      </c>
      <c r="D183">
        <v>0.043</v>
      </c>
    </row>
    <row r="184" spans="1:4" ht="18.75" customHeight="1" thickBot="1">
      <c r="A184" s="704"/>
      <c r="B184" s="705"/>
      <c r="C184" s="706" t="s">
        <v>1935</v>
      </c>
      <c r="D184" s="713">
        <f>SUM(D176:D183)</f>
        <v>0.4826</v>
      </c>
    </row>
    <row r="186" spans="6:20" ht="12.75">
      <c r="F186" s="529"/>
      <c r="G186" s="529"/>
      <c r="H186" s="529"/>
      <c r="I186" s="529"/>
      <c r="J186" s="529"/>
      <c r="K186" s="529"/>
      <c r="L186" s="529"/>
      <c r="M186" s="529"/>
      <c r="N186" s="529"/>
      <c r="O186" s="529"/>
      <c r="P186" s="529"/>
      <c r="Q186" s="529"/>
      <c r="R186" s="529"/>
      <c r="S186" s="529"/>
      <c r="T186" s="529"/>
    </row>
    <row r="187" spans="6:20" ht="12.75">
      <c r="F187" s="529"/>
      <c r="G187" s="529"/>
      <c r="H187" s="529"/>
      <c r="I187" s="529"/>
      <c r="J187" s="529"/>
      <c r="K187" s="529"/>
      <c r="L187" s="529"/>
      <c r="M187" s="529"/>
      <c r="N187" s="529"/>
      <c r="O187" s="529"/>
      <c r="P187" s="529"/>
      <c r="Q187" s="529"/>
      <c r="R187" s="529"/>
      <c r="S187" s="529"/>
      <c r="T187" s="529"/>
    </row>
    <row r="188" spans="6:20" ht="12.75">
      <c r="F188" s="529"/>
      <c r="G188" s="529"/>
      <c r="H188" s="529"/>
      <c r="I188" s="529"/>
      <c r="J188" s="529"/>
      <c r="K188" s="529"/>
      <c r="L188" s="529"/>
      <c r="M188" s="529"/>
      <c r="N188" s="529"/>
      <c r="O188" s="529"/>
      <c r="P188" s="529"/>
      <c r="Q188" s="529"/>
      <c r="R188" s="529"/>
      <c r="S188" s="529"/>
      <c r="T188" s="529"/>
    </row>
    <row r="189" spans="6:20" ht="12.75">
      <c r="F189" s="529"/>
      <c r="G189" s="529"/>
      <c r="H189" s="529"/>
      <c r="I189" s="529"/>
      <c r="J189" s="529"/>
      <c r="K189" s="529"/>
      <c r="L189" s="529"/>
      <c r="M189" s="529"/>
      <c r="N189" s="529"/>
      <c r="O189" s="529"/>
      <c r="P189" s="529"/>
      <c r="Q189" s="529"/>
      <c r="R189" s="529"/>
      <c r="S189" s="529"/>
      <c r="T189" s="529"/>
    </row>
    <row r="190" spans="6:20" ht="12.75">
      <c r="F190" s="529"/>
      <c r="G190" s="529"/>
      <c r="H190" s="529"/>
      <c r="I190" s="529"/>
      <c r="J190" s="529"/>
      <c r="K190" s="529"/>
      <c r="L190" s="529"/>
      <c r="M190" s="529"/>
      <c r="N190" s="529"/>
      <c r="O190" s="529"/>
      <c r="P190" s="529"/>
      <c r="Q190" s="529"/>
      <c r="R190" s="529"/>
      <c r="S190" s="529"/>
      <c r="T190" s="529"/>
    </row>
    <row r="191" spans="6:20" ht="12.75">
      <c r="F191" s="529"/>
      <c r="G191" s="529"/>
      <c r="H191" s="529"/>
      <c r="I191" s="529"/>
      <c r="J191" s="529"/>
      <c r="K191" s="529"/>
      <c r="L191" s="529"/>
      <c r="M191" s="529"/>
      <c r="N191" s="529"/>
      <c r="O191" s="529"/>
      <c r="P191" s="529"/>
      <c r="Q191" s="529"/>
      <c r="R191" s="529"/>
      <c r="S191" s="529"/>
      <c r="T191" s="529"/>
    </row>
    <row r="192" spans="6:20" ht="12.75">
      <c r="F192" s="529"/>
      <c r="G192" s="529"/>
      <c r="H192" s="529"/>
      <c r="I192" s="529"/>
      <c r="J192" s="529"/>
      <c r="K192" s="529"/>
      <c r="L192" s="529"/>
      <c r="M192" s="529"/>
      <c r="N192" s="529"/>
      <c r="O192" s="529"/>
      <c r="P192" s="529"/>
      <c r="Q192" s="529"/>
      <c r="R192" s="529"/>
      <c r="S192" s="529"/>
      <c r="T192" s="529"/>
    </row>
    <row r="193" spans="6:20" ht="12.75">
      <c r="F193" s="529"/>
      <c r="G193" s="529"/>
      <c r="H193" s="529"/>
      <c r="I193" s="529"/>
      <c r="J193" s="529"/>
      <c r="K193" s="529"/>
      <c r="L193" s="529"/>
      <c r="M193" s="529"/>
      <c r="N193" s="529"/>
      <c r="O193" s="529"/>
      <c r="P193" s="529"/>
      <c r="Q193" s="529"/>
      <c r="R193" s="529"/>
      <c r="S193" s="529"/>
      <c r="T193" s="529"/>
    </row>
    <row r="194" spans="6:20" ht="12.75">
      <c r="F194" s="529"/>
      <c r="G194" s="529"/>
      <c r="H194" s="529"/>
      <c r="I194" s="529"/>
      <c r="J194" s="529"/>
      <c r="K194" s="529"/>
      <c r="L194" s="529"/>
      <c r="M194" s="529"/>
      <c r="N194" s="529"/>
      <c r="O194" s="529"/>
      <c r="P194" s="529"/>
      <c r="Q194" s="529"/>
      <c r="R194" s="529"/>
      <c r="S194" s="529"/>
      <c r="T194" s="529"/>
    </row>
    <row r="195" spans="6:20" ht="12.75">
      <c r="F195" s="529"/>
      <c r="G195" s="529"/>
      <c r="H195" s="529"/>
      <c r="I195" s="529"/>
      <c r="J195" s="529"/>
      <c r="K195" s="529"/>
      <c r="L195" s="529"/>
      <c r="M195" s="529"/>
      <c r="N195" s="529"/>
      <c r="O195" s="529"/>
      <c r="P195" s="529"/>
      <c r="Q195" s="529"/>
      <c r="R195" s="529"/>
      <c r="S195" s="529"/>
      <c r="T195" s="529"/>
    </row>
    <row r="196" spans="1:20" ht="12.75">
      <c r="A196" s="724"/>
      <c r="B196" s="529"/>
      <c r="C196" s="529"/>
      <c r="D196" s="529"/>
      <c r="E196" s="529"/>
      <c r="F196" s="529"/>
      <c r="G196" s="529"/>
      <c r="H196" s="529"/>
      <c r="I196" s="529"/>
      <c r="J196" s="529"/>
      <c r="K196" s="529"/>
      <c r="L196" s="529"/>
      <c r="M196" s="529"/>
      <c r="N196" s="529"/>
      <c r="O196" s="529"/>
      <c r="P196" s="529"/>
      <c r="Q196" s="529"/>
      <c r="R196" s="529"/>
      <c r="S196" s="529"/>
      <c r="T196" s="529"/>
    </row>
    <row r="197" spans="1:20" ht="15.75">
      <c r="A197" s="719" t="s">
        <v>1942</v>
      </c>
      <c r="F197" s="529"/>
      <c r="G197" s="529"/>
      <c r="H197" s="529"/>
      <c r="I197" s="529"/>
      <c r="J197" s="529"/>
      <c r="K197" s="529"/>
      <c r="L197" s="529"/>
      <c r="M197" s="529"/>
      <c r="N197" s="529"/>
      <c r="O197" s="529"/>
      <c r="P197" s="529"/>
      <c r="Q197" s="529"/>
      <c r="R197" s="529"/>
      <c r="S197" s="529"/>
      <c r="T197" s="529"/>
    </row>
    <row r="198" spans="1:20" ht="12.75">
      <c r="A198" s="721" t="s">
        <v>1962</v>
      </c>
      <c r="B198" s="529"/>
      <c r="C198" s="529"/>
      <c r="D198" s="529"/>
      <c r="E198" s="529"/>
      <c r="F198" s="529"/>
      <c r="G198" s="529"/>
      <c r="H198" s="529"/>
      <c r="I198" s="529"/>
      <c r="J198" s="529"/>
      <c r="K198" s="529"/>
      <c r="L198" s="529"/>
      <c r="M198" s="529"/>
      <c r="N198" s="529"/>
      <c r="O198" s="529"/>
      <c r="P198" s="529"/>
      <c r="Q198" s="529"/>
      <c r="R198" s="529"/>
      <c r="S198" s="529"/>
      <c r="T198" s="529"/>
    </row>
    <row r="199" spans="1:20" ht="12.75">
      <c r="A199" s="722" t="s">
        <v>1943</v>
      </c>
      <c r="B199" s="529"/>
      <c r="C199" s="529"/>
      <c r="D199" s="529"/>
      <c r="E199" s="529"/>
      <c r="F199" s="529"/>
      <c r="G199" s="529"/>
      <c r="H199" s="529"/>
      <c r="I199" s="529"/>
      <c r="J199" s="529"/>
      <c r="K199" s="529"/>
      <c r="L199" s="529"/>
      <c r="M199" s="529"/>
      <c r="N199" s="529"/>
      <c r="O199" s="529"/>
      <c r="P199" s="529"/>
      <c r="Q199" s="529"/>
      <c r="R199" s="529"/>
      <c r="S199" s="529"/>
      <c r="T199" s="529"/>
    </row>
    <row r="200" spans="1:20" ht="12.75">
      <c r="A200" s="721" t="s">
        <v>1944</v>
      </c>
      <c r="B200" s="529"/>
      <c r="C200" s="529"/>
      <c r="D200" s="529"/>
      <c r="E200" s="529"/>
      <c r="F200" s="529"/>
      <c r="G200" s="529"/>
      <c r="H200" s="529"/>
      <c r="I200" s="529"/>
      <c r="J200" s="529"/>
      <c r="K200" s="529"/>
      <c r="L200" s="529"/>
      <c r="M200" s="529"/>
      <c r="N200" s="529"/>
      <c r="O200" s="529"/>
      <c r="P200" s="529"/>
      <c r="Q200" s="529"/>
      <c r="R200" s="529"/>
      <c r="S200" s="529"/>
      <c r="T200" s="529"/>
    </row>
    <row r="201" spans="1:20" ht="12.75">
      <c r="A201" s="721"/>
      <c r="B201" s="529"/>
      <c r="C201" s="529"/>
      <c r="D201" s="529"/>
      <c r="E201" s="529"/>
      <c r="F201" s="529"/>
      <c r="G201" s="529"/>
      <c r="H201" s="529"/>
      <c r="I201" s="529"/>
      <c r="J201" s="529"/>
      <c r="K201" s="529"/>
      <c r="L201" s="529"/>
      <c r="M201" s="529"/>
      <c r="N201" s="529"/>
      <c r="O201" s="529"/>
      <c r="P201" s="529"/>
      <c r="Q201" s="529"/>
      <c r="R201" s="529"/>
      <c r="S201" s="529"/>
      <c r="T201" s="529"/>
    </row>
    <row r="202" spans="1:20" ht="12.75">
      <c r="A202" s="721" t="s">
        <v>1963</v>
      </c>
      <c r="B202" s="529"/>
      <c r="C202" s="529"/>
      <c r="D202" s="529"/>
      <c r="E202" s="529"/>
      <c r="F202" s="529"/>
      <c r="G202" s="529"/>
      <c r="H202" s="529"/>
      <c r="I202" s="529"/>
      <c r="J202" s="529"/>
      <c r="K202" s="529"/>
      <c r="L202" s="529"/>
      <c r="M202" s="529"/>
      <c r="N202" s="529"/>
      <c r="O202" s="529"/>
      <c r="P202" s="529"/>
      <c r="Q202" s="529"/>
      <c r="R202" s="529"/>
      <c r="S202" s="529"/>
      <c r="T202" s="529"/>
    </row>
    <row r="203" spans="1:20" ht="12.75">
      <c r="A203" s="721" t="s">
        <v>1964</v>
      </c>
      <c r="B203" s="529"/>
      <c r="C203" s="529"/>
      <c r="D203" s="529"/>
      <c r="E203" s="529"/>
      <c r="F203" s="529"/>
      <c r="G203" s="529"/>
      <c r="H203" s="529"/>
      <c r="I203" s="529"/>
      <c r="J203" s="529"/>
      <c r="K203" s="529"/>
      <c r="L203" s="529"/>
      <c r="M203" s="529"/>
      <c r="N203" s="529"/>
      <c r="O203" s="529"/>
      <c r="P203" s="529"/>
      <c r="Q203" s="529"/>
      <c r="R203" s="529"/>
      <c r="S203" s="529"/>
      <c r="T203" s="529"/>
    </row>
    <row r="204" spans="1:20" ht="12.75">
      <c r="A204" s="721" t="s">
        <v>1965</v>
      </c>
      <c r="B204" s="529"/>
      <c r="C204" s="529"/>
      <c r="D204" s="529"/>
      <c r="E204" s="529"/>
      <c r="F204" s="529"/>
      <c r="G204" s="529"/>
      <c r="H204" s="529"/>
      <c r="I204" s="529"/>
      <c r="J204" s="529"/>
      <c r="K204" s="529"/>
      <c r="L204" s="529"/>
      <c r="M204" s="529"/>
      <c r="N204" s="529"/>
      <c r="O204" s="529"/>
      <c r="P204" s="529"/>
      <c r="Q204" s="529"/>
      <c r="R204" s="529"/>
      <c r="S204" s="529"/>
      <c r="T204" s="529"/>
    </row>
    <row r="205" spans="1:20" ht="12.75">
      <c r="A205" s="721" t="s">
        <v>1966</v>
      </c>
      <c r="B205" s="529"/>
      <c r="C205" s="529"/>
      <c r="D205" s="529"/>
      <c r="E205" s="529"/>
      <c r="F205" s="529"/>
      <c r="G205" s="529"/>
      <c r="H205" s="529"/>
      <c r="I205" s="529"/>
      <c r="J205" s="529"/>
      <c r="K205" s="529"/>
      <c r="L205" s="529"/>
      <c r="M205" s="529"/>
      <c r="N205" s="529"/>
      <c r="O205" s="529"/>
      <c r="P205" s="529"/>
      <c r="Q205" s="529"/>
      <c r="R205" s="529"/>
      <c r="S205" s="529"/>
      <c r="T205" s="529"/>
    </row>
    <row r="206" spans="1:20" ht="12.75">
      <c r="A206" s="723"/>
      <c r="B206" s="529"/>
      <c r="C206" s="529"/>
      <c r="D206" s="529"/>
      <c r="E206" s="529"/>
      <c r="F206" s="529"/>
      <c r="G206" s="529"/>
      <c r="H206" s="529"/>
      <c r="I206" s="529"/>
      <c r="J206" s="529"/>
      <c r="K206" s="529"/>
      <c r="L206" s="529"/>
      <c r="M206" s="529"/>
      <c r="N206" s="529"/>
      <c r="O206" s="529"/>
      <c r="P206" s="529"/>
      <c r="Q206" s="529"/>
      <c r="R206" s="529"/>
      <c r="S206" s="529"/>
      <c r="T206" s="529"/>
    </row>
    <row r="207" spans="1:20" ht="12.75">
      <c r="A207" s="724" t="s">
        <v>1945</v>
      </c>
      <c r="B207" s="529"/>
      <c r="C207" s="529"/>
      <c r="D207" s="529"/>
      <c r="E207" s="529"/>
      <c r="F207" s="529"/>
      <c r="G207" s="529"/>
      <c r="H207" s="529"/>
      <c r="I207" s="529"/>
      <c r="J207" s="529"/>
      <c r="K207" s="529"/>
      <c r="L207" s="529"/>
      <c r="M207" s="529"/>
      <c r="N207" s="529"/>
      <c r="O207" s="529"/>
      <c r="P207" s="529"/>
      <c r="Q207" s="529"/>
      <c r="R207" s="529"/>
      <c r="S207" s="529"/>
      <c r="T207" s="529"/>
    </row>
    <row r="208" spans="1:20" ht="12.75">
      <c r="A208" s="721" t="s">
        <v>1967</v>
      </c>
      <c r="B208" s="529"/>
      <c r="C208" s="529"/>
      <c r="D208" s="529"/>
      <c r="E208" s="529"/>
      <c r="F208" s="529"/>
      <c r="G208" s="529"/>
      <c r="H208" s="529"/>
      <c r="I208" s="529"/>
      <c r="J208" s="529"/>
      <c r="K208" s="529"/>
      <c r="L208" s="529"/>
      <c r="M208" s="529"/>
      <c r="N208" s="529"/>
      <c r="O208" s="529"/>
      <c r="P208" s="529"/>
      <c r="Q208" s="529"/>
      <c r="R208" s="529"/>
      <c r="S208" s="529"/>
      <c r="T208" s="529"/>
    </row>
    <row r="209" spans="1:20" ht="12.75">
      <c r="A209" s="721" t="s">
        <v>1968</v>
      </c>
      <c r="B209" s="529"/>
      <c r="C209" s="529"/>
      <c r="D209" s="529"/>
      <c r="E209" s="529"/>
      <c r="F209" s="529"/>
      <c r="G209" s="529"/>
      <c r="H209" s="529"/>
      <c r="I209" s="529"/>
      <c r="J209" s="529"/>
      <c r="K209" s="529"/>
      <c r="L209" s="529"/>
      <c r="M209" s="529"/>
      <c r="N209" s="529"/>
      <c r="O209" s="529"/>
      <c r="P209" s="529"/>
      <c r="Q209" s="529"/>
      <c r="R209" s="529"/>
      <c r="S209" s="529"/>
      <c r="T209" s="529"/>
    </row>
    <row r="210" spans="1:20" ht="12.75">
      <c r="A210" s="721" t="s">
        <v>1969</v>
      </c>
      <c r="B210" s="529"/>
      <c r="C210" s="529"/>
      <c r="D210" s="529"/>
      <c r="E210" s="529"/>
      <c r="F210" s="529"/>
      <c r="G210" s="529"/>
      <c r="H210" s="529"/>
      <c r="I210" s="529"/>
      <c r="J210" s="529"/>
      <c r="K210" s="529"/>
      <c r="L210" s="529"/>
      <c r="M210" s="529"/>
      <c r="N210" s="529"/>
      <c r="O210" s="529"/>
      <c r="P210" s="529"/>
      <c r="Q210" s="529"/>
      <c r="R210" s="529"/>
      <c r="S210" s="529"/>
      <c r="T210" s="529"/>
    </row>
    <row r="211" spans="1:20" ht="12.75">
      <c r="A211" s="721" t="s">
        <v>1970</v>
      </c>
      <c r="B211" s="529"/>
      <c r="C211" s="529"/>
      <c r="D211" s="529"/>
      <c r="E211" s="529"/>
      <c r="F211" s="529"/>
      <c r="G211" s="529"/>
      <c r="H211" s="529"/>
      <c r="I211" s="529"/>
      <c r="J211" s="529"/>
      <c r="K211" s="529"/>
      <c r="L211" s="529"/>
      <c r="M211" s="529"/>
      <c r="N211" s="529"/>
      <c r="O211" s="529"/>
      <c r="P211" s="529"/>
      <c r="Q211" s="529"/>
      <c r="R211" s="529"/>
      <c r="S211" s="529"/>
      <c r="T211" s="529"/>
    </row>
    <row r="212" spans="1:20" ht="12.75">
      <c r="A212" s="723"/>
      <c r="B212" s="529"/>
      <c r="C212" s="529"/>
      <c r="D212" s="529"/>
      <c r="E212" s="529"/>
      <c r="F212" s="529"/>
      <c r="G212" s="529"/>
      <c r="H212" s="529"/>
      <c r="I212" s="529"/>
      <c r="J212" s="529"/>
      <c r="K212" s="529"/>
      <c r="L212" s="529"/>
      <c r="M212" s="529"/>
      <c r="N212" s="529"/>
      <c r="O212" s="529"/>
      <c r="P212" s="529"/>
      <c r="Q212" s="529"/>
      <c r="R212" s="529"/>
      <c r="S212" s="529"/>
      <c r="T212" s="529"/>
    </row>
    <row r="213" spans="1:20" ht="12.75">
      <c r="A213" s="724" t="s">
        <v>477</v>
      </c>
      <c r="B213" s="529"/>
      <c r="C213" s="529"/>
      <c r="D213" s="529"/>
      <c r="E213" s="529"/>
      <c r="F213" s="529"/>
      <c r="G213" s="529"/>
      <c r="H213" s="529"/>
      <c r="I213" s="529"/>
      <c r="J213" s="529"/>
      <c r="K213" s="529"/>
      <c r="L213" s="529"/>
      <c r="M213" s="529"/>
      <c r="N213" s="529"/>
      <c r="O213" s="529"/>
      <c r="P213" s="529"/>
      <c r="Q213" s="529"/>
      <c r="R213" s="529"/>
      <c r="S213" s="529"/>
      <c r="T213" s="529"/>
    </row>
    <row r="214" spans="1:20" ht="12.75">
      <c r="A214" s="724" t="s">
        <v>1946</v>
      </c>
      <c r="B214" s="529"/>
      <c r="C214" s="529"/>
      <c r="D214" s="529"/>
      <c r="E214" s="529"/>
      <c r="F214" s="529"/>
      <c r="G214" s="529"/>
      <c r="H214" s="529"/>
      <c r="I214" s="529"/>
      <c r="J214" s="529"/>
      <c r="K214" s="529"/>
      <c r="L214" s="529"/>
      <c r="M214" s="529"/>
      <c r="N214" s="529"/>
      <c r="O214" s="529"/>
      <c r="P214" s="529"/>
      <c r="Q214" s="529"/>
      <c r="R214" s="529"/>
      <c r="S214" s="529"/>
      <c r="T214" s="529"/>
    </row>
    <row r="215" spans="1:20" ht="13.5">
      <c r="A215" s="725" t="s">
        <v>1947</v>
      </c>
      <c r="B215" s="529"/>
      <c r="C215" s="529"/>
      <c r="D215" s="529"/>
      <c r="E215" s="529"/>
      <c r="F215" s="529"/>
      <c r="G215" s="529"/>
      <c r="H215" s="529"/>
      <c r="I215" s="529"/>
      <c r="J215" s="529"/>
      <c r="K215" s="529"/>
      <c r="L215" s="529"/>
      <c r="M215" s="529"/>
      <c r="N215" s="529"/>
      <c r="O215" s="529"/>
      <c r="P215" s="529"/>
      <c r="Q215" s="529"/>
      <c r="R215" s="529"/>
      <c r="S215" s="529"/>
      <c r="T215" s="529"/>
    </row>
    <row r="216" spans="1:20" ht="12.75">
      <c r="A216" s="721" t="s">
        <v>1971</v>
      </c>
      <c r="B216" s="529"/>
      <c r="C216" s="529"/>
      <c r="D216" s="529"/>
      <c r="E216" s="529"/>
      <c r="F216" s="529"/>
      <c r="G216" s="529"/>
      <c r="H216" s="529"/>
      <c r="I216" s="529"/>
      <c r="J216" s="529"/>
      <c r="K216" s="529"/>
      <c r="L216" s="529"/>
      <c r="M216" s="529"/>
      <c r="N216" s="529"/>
      <c r="O216" s="529"/>
      <c r="P216" s="529"/>
      <c r="Q216" s="529"/>
      <c r="R216" s="529"/>
      <c r="S216" s="529"/>
      <c r="T216" s="529"/>
    </row>
    <row r="217" spans="1:20" ht="12.75">
      <c r="A217" s="721" t="s">
        <v>1976</v>
      </c>
      <c r="B217" s="529"/>
      <c r="C217" s="529"/>
      <c r="D217" s="529"/>
      <c r="E217" s="529"/>
      <c r="F217" s="529"/>
      <c r="G217" s="529"/>
      <c r="H217" s="529"/>
      <c r="I217" s="529"/>
      <c r="J217" s="529"/>
      <c r="K217" s="529"/>
      <c r="L217" s="529"/>
      <c r="M217" s="529"/>
      <c r="N217" s="529"/>
      <c r="O217" s="529"/>
      <c r="P217" s="529"/>
      <c r="Q217" s="529"/>
      <c r="R217" s="529"/>
      <c r="S217" s="529"/>
      <c r="T217" s="529"/>
    </row>
    <row r="218" spans="1:20" ht="12.75">
      <c r="A218" s="721" t="s">
        <v>1977</v>
      </c>
      <c r="B218" s="529"/>
      <c r="C218" s="529"/>
      <c r="D218" s="529"/>
      <c r="E218" s="529"/>
      <c r="F218" s="529"/>
      <c r="G218" s="529"/>
      <c r="H218" s="529"/>
      <c r="I218" s="529"/>
      <c r="J218" s="529"/>
      <c r="K218" s="529"/>
      <c r="L218" s="529"/>
      <c r="M218" s="529"/>
      <c r="N218" s="529"/>
      <c r="O218" s="529"/>
      <c r="P218" s="529"/>
      <c r="Q218" s="529"/>
      <c r="R218" s="529"/>
      <c r="S218" s="529"/>
      <c r="T218" s="529"/>
    </row>
    <row r="219" spans="1:20" ht="12.75">
      <c r="A219" s="721" t="s">
        <v>1978</v>
      </c>
      <c r="B219" s="529"/>
      <c r="C219" s="529"/>
      <c r="D219" s="529"/>
      <c r="E219" s="529"/>
      <c r="F219" s="529"/>
      <c r="G219" s="529"/>
      <c r="H219" s="529"/>
      <c r="I219" s="529"/>
      <c r="J219" s="529"/>
      <c r="K219" s="529"/>
      <c r="L219" s="529"/>
      <c r="M219" s="529"/>
      <c r="N219" s="529"/>
      <c r="O219" s="529"/>
      <c r="P219" s="529"/>
      <c r="Q219" s="529"/>
      <c r="R219" s="529"/>
      <c r="S219" s="529"/>
      <c r="T219" s="529"/>
    </row>
    <row r="220" spans="1:20" ht="12.75">
      <c r="A220" s="721" t="s">
        <v>1981</v>
      </c>
      <c r="B220" s="529"/>
      <c r="C220" s="529"/>
      <c r="D220" s="529"/>
      <c r="E220" s="529"/>
      <c r="F220" s="529"/>
      <c r="G220" s="529"/>
      <c r="H220" s="529"/>
      <c r="I220" s="529"/>
      <c r="J220" s="529"/>
      <c r="K220" s="529"/>
      <c r="L220" s="529"/>
      <c r="M220" s="529"/>
      <c r="N220" s="529"/>
      <c r="O220" s="529"/>
      <c r="P220" s="529"/>
      <c r="Q220" s="529"/>
      <c r="R220" s="529"/>
      <c r="S220" s="529"/>
      <c r="T220" s="529"/>
    </row>
    <row r="221" spans="1:20" ht="12.75">
      <c r="A221" s="721" t="s">
        <v>1980</v>
      </c>
      <c r="B221" s="529"/>
      <c r="C221" s="529"/>
      <c r="D221" s="529"/>
      <c r="E221" s="529"/>
      <c r="F221" s="529"/>
      <c r="G221" s="529"/>
      <c r="H221" s="529"/>
      <c r="I221" s="529"/>
      <c r="J221" s="529"/>
      <c r="K221" s="529"/>
      <c r="L221" s="529"/>
      <c r="M221" s="529"/>
      <c r="N221" s="529"/>
      <c r="O221" s="529"/>
      <c r="P221" s="529"/>
      <c r="Q221" s="529"/>
      <c r="R221" s="529"/>
      <c r="S221" s="529"/>
      <c r="T221" s="529"/>
    </row>
    <row r="222" spans="1:20" ht="12.75">
      <c r="A222" s="723" t="s">
        <v>1979</v>
      </c>
      <c r="B222" s="529"/>
      <c r="C222" s="529"/>
      <c r="D222" s="529"/>
      <c r="E222" s="529"/>
      <c r="F222" s="529"/>
      <c r="G222" s="529"/>
      <c r="H222" s="529"/>
      <c r="I222" s="529"/>
      <c r="J222" s="529"/>
      <c r="K222" s="529"/>
      <c r="L222" s="529"/>
      <c r="M222" s="529"/>
      <c r="N222" s="529"/>
      <c r="O222" s="529"/>
      <c r="P222" s="529"/>
      <c r="Q222" s="529"/>
      <c r="R222" s="529"/>
      <c r="S222" s="529"/>
      <c r="T222" s="529"/>
    </row>
    <row r="223" spans="1:20" ht="12.75">
      <c r="A223" s="723"/>
      <c r="B223" s="529"/>
      <c r="C223" s="529"/>
      <c r="D223" s="529"/>
      <c r="E223" s="529"/>
      <c r="F223" s="529"/>
      <c r="G223" s="529"/>
      <c r="H223" s="529"/>
      <c r="I223" s="529"/>
      <c r="J223" s="529"/>
      <c r="K223" s="529"/>
      <c r="L223" s="529"/>
      <c r="M223" s="529"/>
      <c r="N223" s="529"/>
      <c r="O223" s="529"/>
      <c r="P223" s="529"/>
      <c r="Q223" s="529"/>
      <c r="R223" s="529"/>
      <c r="S223" s="529"/>
      <c r="T223" s="529"/>
    </row>
    <row r="224" spans="1:20" ht="13.5">
      <c r="A224" s="725" t="s">
        <v>1948</v>
      </c>
      <c r="B224" s="529"/>
      <c r="C224" s="529"/>
      <c r="D224" s="529"/>
      <c r="E224" s="529"/>
      <c r="F224" s="529"/>
      <c r="G224" s="529"/>
      <c r="H224" s="529"/>
      <c r="I224" s="529"/>
      <c r="J224" s="529"/>
      <c r="K224" s="529"/>
      <c r="L224" s="529"/>
      <c r="M224" s="529"/>
      <c r="N224" s="529"/>
      <c r="O224" s="529"/>
      <c r="P224" s="529"/>
      <c r="Q224" s="529"/>
      <c r="R224" s="529"/>
      <c r="S224" s="529"/>
      <c r="T224" s="529"/>
    </row>
    <row r="225" spans="1:20" ht="12.75">
      <c r="A225" s="723" t="s">
        <v>1949</v>
      </c>
      <c r="B225" s="529"/>
      <c r="C225" s="529"/>
      <c r="D225" s="529"/>
      <c r="E225" s="529"/>
      <c r="F225" s="529"/>
      <c r="G225" s="529"/>
      <c r="H225" s="529"/>
      <c r="I225" s="529"/>
      <c r="J225" s="529"/>
      <c r="K225" s="529"/>
      <c r="L225" s="529"/>
      <c r="M225" s="529"/>
      <c r="N225" s="529"/>
      <c r="O225" s="529"/>
      <c r="P225" s="529"/>
      <c r="Q225" s="529"/>
      <c r="R225" s="529"/>
      <c r="S225" s="529"/>
      <c r="T225" s="529"/>
    </row>
    <row r="226" spans="1:20" ht="12.75">
      <c r="A226" s="723" t="s">
        <v>1950</v>
      </c>
      <c r="B226" s="529"/>
      <c r="C226" s="529"/>
      <c r="D226" s="529"/>
      <c r="E226" s="529"/>
      <c r="F226" s="529"/>
      <c r="G226" s="529"/>
      <c r="H226" s="529"/>
      <c r="I226" s="529"/>
      <c r="J226" s="529"/>
      <c r="K226" s="529"/>
      <c r="L226" s="529"/>
      <c r="M226" s="529"/>
      <c r="N226" s="529"/>
      <c r="O226" s="529"/>
      <c r="P226" s="529"/>
      <c r="Q226" s="529"/>
      <c r="R226" s="529"/>
      <c r="S226" s="529"/>
      <c r="T226" s="529"/>
    </row>
    <row r="227" spans="1:20" ht="12.75">
      <c r="A227" s="723"/>
      <c r="B227" s="529"/>
      <c r="C227" s="529"/>
      <c r="D227" s="529"/>
      <c r="E227" s="529"/>
      <c r="F227" s="529"/>
      <c r="G227" s="529"/>
      <c r="H227" s="529"/>
      <c r="I227" s="529"/>
      <c r="J227" s="529"/>
      <c r="K227" s="529"/>
      <c r="L227" s="529"/>
      <c r="M227" s="529"/>
      <c r="N227" s="529"/>
      <c r="O227" s="529"/>
      <c r="P227" s="529"/>
      <c r="Q227" s="529"/>
      <c r="R227" s="529"/>
      <c r="S227" s="529"/>
      <c r="T227" s="529"/>
    </row>
    <row r="228" spans="1:20" ht="12.75">
      <c r="A228" s="724" t="s">
        <v>1951</v>
      </c>
      <c r="B228" s="529"/>
      <c r="C228" s="529"/>
      <c r="D228" s="529"/>
      <c r="E228" s="529"/>
      <c r="F228" s="529"/>
      <c r="G228" s="529"/>
      <c r="H228" s="529"/>
      <c r="I228" s="529"/>
      <c r="J228" s="529"/>
      <c r="K228" s="529"/>
      <c r="L228" s="529"/>
      <c r="M228" s="529"/>
      <c r="N228" s="529"/>
      <c r="O228" s="529"/>
      <c r="P228" s="529"/>
      <c r="Q228" s="529"/>
      <c r="R228" s="529"/>
      <c r="S228" s="529"/>
      <c r="T228" s="529"/>
    </row>
    <row r="229" spans="1:20" ht="12.75">
      <c r="A229" s="723"/>
      <c r="B229" s="529"/>
      <c r="C229" s="529"/>
      <c r="D229" s="529"/>
      <c r="E229" s="529"/>
      <c r="F229" s="529"/>
      <c r="G229" s="529"/>
      <c r="H229" s="529"/>
      <c r="I229" s="529"/>
      <c r="J229" s="529"/>
      <c r="K229" s="529"/>
      <c r="L229" s="529"/>
      <c r="M229" s="529"/>
      <c r="N229" s="529"/>
      <c r="O229" s="529"/>
      <c r="P229" s="529"/>
      <c r="Q229" s="529"/>
      <c r="R229" s="529"/>
      <c r="S229" s="529"/>
      <c r="T229" s="529"/>
    </row>
    <row r="230" spans="1:20" ht="13.5">
      <c r="A230" s="725" t="s">
        <v>1952</v>
      </c>
      <c r="B230" s="529"/>
      <c r="C230" s="529"/>
      <c r="D230" s="529"/>
      <c r="E230" s="529"/>
      <c r="F230" s="529"/>
      <c r="G230" s="529"/>
      <c r="H230" s="529"/>
      <c r="I230" s="529"/>
      <c r="J230" s="529"/>
      <c r="K230" s="529"/>
      <c r="L230" s="529"/>
      <c r="M230" s="529"/>
      <c r="N230" s="529"/>
      <c r="O230" s="529"/>
      <c r="P230" s="529"/>
      <c r="Q230" s="529"/>
      <c r="R230" s="529"/>
      <c r="S230" s="529"/>
      <c r="T230" s="529"/>
    </row>
    <row r="231" spans="1:20" ht="12.75">
      <c r="A231" s="721" t="s">
        <v>1972</v>
      </c>
      <c r="B231" s="529"/>
      <c r="C231" s="529"/>
      <c r="D231" s="529"/>
      <c r="E231" s="529"/>
      <c r="F231" s="529"/>
      <c r="G231" s="529"/>
      <c r="H231" s="529"/>
      <c r="I231" s="529"/>
      <c r="J231" s="529"/>
      <c r="K231" s="529"/>
      <c r="L231" s="529"/>
      <c r="M231" s="529"/>
      <c r="N231" s="529"/>
      <c r="O231" s="529"/>
      <c r="P231" s="529"/>
      <c r="Q231" s="529"/>
      <c r="R231" s="529"/>
      <c r="S231" s="529"/>
      <c r="T231" s="529"/>
    </row>
    <row r="232" spans="1:20" ht="12.75">
      <c r="A232" s="721" t="s">
        <v>1985</v>
      </c>
      <c r="B232" s="529"/>
      <c r="C232" s="529"/>
      <c r="D232" s="529"/>
      <c r="E232" s="529"/>
      <c r="F232" s="529"/>
      <c r="G232" s="529"/>
      <c r="H232" s="529"/>
      <c r="I232" s="529"/>
      <c r="J232" s="529"/>
      <c r="K232" s="529"/>
      <c r="L232" s="529"/>
      <c r="M232" s="529"/>
      <c r="N232" s="529"/>
      <c r="O232" s="529"/>
      <c r="P232" s="529"/>
      <c r="Q232" s="529"/>
      <c r="R232" s="529"/>
      <c r="S232" s="529"/>
      <c r="T232" s="529"/>
    </row>
    <row r="233" spans="1:20" ht="12.75">
      <c r="A233" s="721" t="s">
        <v>1982</v>
      </c>
      <c r="B233" s="529"/>
      <c r="C233" s="529"/>
      <c r="D233" s="529"/>
      <c r="E233" s="529"/>
      <c r="F233" s="529"/>
      <c r="G233" s="529"/>
      <c r="H233" s="529"/>
      <c r="I233" s="529"/>
      <c r="J233" s="529"/>
      <c r="K233" s="529"/>
      <c r="L233" s="529"/>
      <c r="M233" s="529"/>
      <c r="N233" s="529"/>
      <c r="O233" s="529"/>
      <c r="P233" s="529"/>
      <c r="Q233" s="529"/>
      <c r="R233" s="529"/>
      <c r="S233" s="529"/>
      <c r="T233" s="529"/>
    </row>
    <row r="234" spans="1:20" ht="12.75">
      <c r="A234" s="721" t="s">
        <v>1986</v>
      </c>
      <c r="B234" s="529"/>
      <c r="C234" s="529"/>
      <c r="D234" s="529"/>
      <c r="E234" s="529"/>
      <c r="F234" s="529"/>
      <c r="G234" s="529"/>
      <c r="H234" s="529"/>
      <c r="I234" s="529"/>
      <c r="J234" s="529"/>
      <c r="K234" s="529"/>
      <c r="L234" s="529"/>
      <c r="M234" s="529"/>
      <c r="N234" s="529"/>
      <c r="O234" s="529"/>
      <c r="P234" s="529"/>
      <c r="Q234" s="529"/>
      <c r="R234" s="529"/>
      <c r="S234" s="529"/>
      <c r="T234" s="529"/>
    </row>
    <row r="235" spans="1:20" ht="12.75">
      <c r="A235" s="721" t="s">
        <v>1982</v>
      </c>
      <c r="B235" s="529"/>
      <c r="C235" s="529"/>
      <c r="D235" s="529"/>
      <c r="E235" s="529"/>
      <c r="F235" s="529"/>
      <c r="G235" s="529"/>
      <c r="H235" s="529"/>
      <c r="I235" s="529"/>
      <c r="J235" s="529"/>
      <c r="K235" s="529"/>
      <c r="L235" s="529"/>
      <c r="M235" s="529"/>
      <c r="N235" s="529"/>
      <c r="O235" s="529"/>
      <c r="P235" s="529"/>
      <c r="Q235" s="529"/>
      <c r="R235" s="529"/>
      <c r="S235" s="529"/>
      <c r="T235" s="529"/>
    </row>
    <row r="236" spans="1:20" ht="12.75">
      <c r="A236" s="721" t="s">
        <v>1984</v>
      </c>
      <c r="B236" s="529"/>
      <c r="C236" s="529"/>
      <c r="D236" s="529"/>
      <c r="E236" s="529"/>
      <c r="F236" s="529"/>
      <c r="G236" s="529"/>
      <c r="H236" s="529"/>
      <c r="I236" s="529"/>
      <c r="J236" s="529"/>
      <c r="K236" s="529"/>
      <c r="L236" s="529"/>
      <c r="M236" s="529"/>
      <c r="N236" s="529"/>
      <c r="O236" s="529"/>
      <c r="P236" s="529"/>
      <c r="Q236" s="529"/>
      <c r="R236" s="529"/>
      <c r="S236" s="529"/>
      <c r="T236" s="529"/>
    </row>
    <row r="237" spans="1:20" ht="12.75">
      <c r="A237" s="723" t="s">
        <v>1983</v>
      </c>
      <c r="B237" s="529"/>
      <c r="C237" s="529"/>
      <c r="D237" s="529"/>
      <c r="E237" s="529"/>
      <c r="F237" s="529"/>
      <c r="G237" s="529"/>
      <c r="H237" s="529"/>
      <c r="I237" s="529"/>
      <c r="J237" s="529"/>
      <c r="K237" s="529"/>
      <c r="L237" s="529"/>
      <c r="M237" s="529"/>
      <c r="N237" s="529"/>
      <c r="O237" s="529"/>
      <c r="P237" s="529"/>
      <c r="Q237" s="529"/>
      <c r="R237" s="529"/>
      <c r="S237" s="529"/>
      <c r="T237" s="529"/>
    </row>
    <row r="238" spans="1:20" ht="12.75">
      <c r="A238" s="723"/>
      <c r="B238" s="529"/>
      <c r="C238" s="529"/>
      <c r="D238" s="529"/>
      <c r="E238" s="529"/>
      <c r="F238" s="529"/>
      <c r="G238" s="529"/>
      <c r="H238" s="529"/>
      <c r="I238" s="529"/>
      <c r="J238" s="529"/>
      <c r="K238" s="529"/>
      <c r="L238" s="529"/>
      <c r="M238" s="529"/>
      <c r="N238" s="529"/>
      <c r="O238" s="529"/>
      <c r="P238" s="529"/>
      <c r="Q238" s="529"/>
      <c r="R238" s="529"/>
      <c r="S238" s="529"/>
      <c r="T238" s="529"/>
    </row>
    <row r="239" spans="1:20" ht="12.75">
      <c r="A239" s="723"/>
      <c r="B239" s="529"/>
      <c r="C239" s="529"/>
      <c r="D239" s="529"/>
      <c r="E239" s="529"/>
      <c r="F239" s="529"/>
      <c r="G239" s="529"/>
      <c r="H239" s="529"/>
      <c r="I239" s="529"/>
      <c r="J239" s="529"/>
      <c r="K239" s="529"/>
      <c r="L239" s="529"/>
      <c r="M239" s="529"/>
      <c r="N239" s="529"/>
      <c r="O239" s="529"/>
      <c r="P239" s="529"/>
      <c r="Q239" s="529"/>
      <c r="R239" s="529"/>
      <c r="S239" s="529"/>
      <c r="T239" s="529"/>
    </row>
    <row r="240" spans="1:20" ht="12.75">
      <c r="A240" s="723"/>
      <c r="B240" s="529"/>
      <c r="C240" s="529"/>
      <c r="D240" s="529"/>
      <c r="E240" s="529"/>
      <c r="F240" s="529"/>
      <c r="G240" s="529"/>
      <c r="H240" s="529"/>
      <c r="I240" s="529"/>
      <c r="J240" s="529"/>
      <c r="K240" s="529"/>
      <c r="L240" s="529"/>
      <c r="M240" s="529"/>
      <c r="N240" s="529"/>
      <c r="O240" s="529"/>
      <c r="P240" s="529"/>
      <c r="Q240" s="529"/>
      <c r="R240" s="529"/>
      <c r="S240" s="529"/>
      <c r="T240" s="529"/>
    </row>
    <row r="241" spans="1:20" ht="12.75">
      <c r="A241" s="723"/>
      <c r="B241" s="529"/>
      <c r="C241" s="529"/>
      <c r="D241" s="529"/>
      <c r="E241" s="529"/>
      <c r="F241" s="529"/>
      <c r="G241" s="529"/>
      <c r="H241" s="529"/>
      <c r="I241" s="529"/>
      <c r="J241" s="529"/>
      <c r="K241" s="529"/>
      <c r="L241" s="529"/>
      <c r="M241" s="529"/>
      <c r="N241" s="529"/>
      <c r="O241" s="529"/>
      <c r="P241" s="529"/>
      <c r="Q241" s="529"/>
      <c r="R241" s="529"/>
      <c r="S241" s="529"/>
      <c r="T241" s="529"/>
    </row>
    <row r="242" spans="1:20" ht="12.75">
      <c r="A242" s="723"/>
      <c r="B242" s="529"/>
      <c r="C242" s="529"/>
      <c r="D242" s="529"/>
      <c r="E242" s="529"/>
      <c r="F242" s="529"/>
      <c r="G242" s="529"/>
      <c r="H242" s="529"/>
      <c r="I242" s="529"/>
      <c r="J242" s="529"/>
      <c r="K242" s="529"/>
      <c r="L242" s="529"/>
      <c r="M242" s="529"/>
      <c r="N242" s="529"/>
      <c r="O242" s="529"/>
      <c r="P242" s="529"/>
      <c r="Q242" s="529"/>
      <c r="R242" s="529"/>
      <c r="S242" s="529"/>
      <c r="T242" s="529"/>
    </row>
    <row r="243" spans="1:20" ht="12.75">
      <c r="A243" s="723"/>
      <c r="B243" s="529"/>
      <c r="C243" s="529"/>
      <c r="D243" s="529"/>
      <c r="E243" s="529"/>
      <c r="F243" s="529"/>
      <c r="G243" s="529"/>
      <c r="H243" s="529"/>
      <c r="I243" s="529"/>
      <c r="J243" s="529"/>
      <c r="K243" s="529"/>
      <c r="L243" s="529"/>
      <c r="M243" s="529"/>
      <c r="N243" s="529"/>
      <c r="O243" s="529"/>
      <c r="P243" s="529"/>
      <c r="Q243" s="529"/>
      <c r="R243" s="529"/>
      <c r="S243" s="529"/>
      <c r="T243" s="529"/>
    </row>
    <row r="244" spans="1:20" ht="12.75">
      <c r="A244" s="724" t="s">
        <v>1953</v>
      </c>
      <c r="B244" s="529"/>
      <c r="C244" s="529"/>
      <c r="D244" s="529"/>
      <c r="E244" s="529"/>
      <c r="F244" s="529"/>
      <c r="G244" s="529"/>
      <c r="H244" s="529"/>
      <c r="I244" s="529"/>
      <c r="J244" s="529"/>
      <c r="K244" s="529"/>
      <c r="L244" s="529"/>
      <c r="M244" s="529"/>
      <c r="N244" s="529"/>
      <c r="O244" s="529"/>
      <c r="P244" s="529"/>
      <c r="Q244" s="529"/>
      <c r="R244" s="529"/>
      <c r="S244" s="529"/>
      <c r="T244" s="529"/>
    </row>
    <row r="245" spans="1:20" ht="12.75">
      <c r="A245" s="723"/>
      <c r="B245" s="529"/>
      <c r="C245" s="529"/>
      <c r="D245" s="529"/>
      <c r="E245" s="529"/>
      <c r="F245" s="529"/>
      <c r="G245" s="529"/>
      <c r="H245" s="529"/>
      <c r="I245" s="529"/>
      <c r="J245" s="529"/>
      <c r="K245" s="529"/>
      <c r="L245" s="529"/>
      <c r="M245" s="529"/>
      <c r="N245" s="529"/>
      <c r="O245" s="529"/>
      <c r="P245" s="529"/>
      <c r="Q245" s="529"/>
      <c r="R245" s="529"/>
      <c r="S245" s="529"/>
      <c r="T245" s="529"/>
    </row>
    <row r="246" spans="1:20" ht="12.75">
      <c r="A246" s="723" t="s">
        <v>1954</v>
      </c>
      <c r="B246" s="529"/>
      <c r="C246" s="529"/>
      <c r="D246" s="529"/>
      <c r="E246" s="529"/>
      <c r="F246" s="529"/>
      <c r="G246" s="529"/>
      <c r="H246" s="529"/>
      <c r="I246" s="529"/>
      <c r="J246" s="529"/>
      <c r="K246" s="529"/>
      <c r="L246" s="529"/>
      <c r="M246" s="529"/>
      <c r="N246" s="529"/>
      <c r="O246" s="529"/>
      <c r="P246" s="529"/>
      <c r="Q246" s="529"/>
      <c r="R246" s="529"/>
      <c r="S246" s="529"/>
      <c r="T246" s="529"/>
    </row>
    <row r="247" spans="1:20" ht="12.75">
      <c r="A247" s="726" t="s">
        <v>1987</v>
      </c>
      <c r="B247" s="529"/>
      <c r="C247" s="529"/>
      <c r="D247" s="529"/>
      <c r="E247" s="529"/>
      <c r="F247" s="529"/>
      <c r="G247" s="529"/>
      <c r="H247" s="529"/>
      <c r="I247" s="529"/>
      <c r="J247" s="529"/>
      <c r="K247" s="529"/>
      <c r="L247" s="529"/>
      <c r="M247" s="529"/>
      <c r="N247" s="529"/>
      <c r="O247" s="529"/>
      <c r="P247" s="529"/>
      <c r="Q247" s="529"/>
      <c r="R247" s="529"/>
      <c r="S247" s="529"/>
      <c r="T247" s="529"/>
    </row>
    <row r="248" spans="1:20" ht="12.75">
      <c r="A248" s="726" t="s">
        <v>1988</v>
      </c>
      <c r="B248" s="529"/>
      <c r="C248" s="529"/>
      <c r="D248" s="529"/>
      <c r="E248" s="529"/>
      <c r="F248" s="529"/>
      <c r="G248" s="529"/>
      <c r="H248" s="529"/>
      <c r="I248" s="529"/>
      <c r="J248" s="529"/>
      <c r="K248" s="529"/>
      <c r="L248" s="529"/>
      <c r="M248" s="529"/>
      <c r="N248" s="529"/>
      <c r="O248" s="529"/>
      <c r="P248" s="529"/>
      <c r="Q248" s="529"/>
      <c r="R248" s="529"/>
      <c r="S248" s="529"/>
      <c r="T248" s="529"/>
    </row>
    <row r="249" spans="1:20" ht="12.75">
      <c r="A249" s="726" t="s">
        <v>1955</v>
      </c>
      <c r="B249" s="529"/>
      <c r="C249" s="529"/>
      <c r="D249" s="529"/>
      <c r="E249" s="529"/>
      <c r="F249" s="529"/>
      <c r="G249" s="529"/>
      <c r="H249" s="529"/>
      <c r="I249" s="529"/>
      <c r="J249" s="529"/>
      <c r="K249" s="529"/>
      <c r="L249" s="529"/>
      <c r="M249" s="529"/>
      <c r="N249" s="529"/>
      <c r="O249" s="529"/>
      <c r="P249" s="529"/>
      <c r="Q249" s="529"/>
      <c r="R249" s="529"/>
      <c r="S249" s="529"/>
      <c r="T249" s="529"/>
    </row>
    <row r="250" spans="1:20" ht="12.75">
      <c r="A250" s="726" t="s">
        <v>1973</v>
      </c>
      <c r="B250" s="529"/>
      <c r="C250" s="529"/>
      <c r="D250" s="529"/>
      <c r="E250" s="529"/>
      <c r="F250" s="529"/>
      <c r="G250" s="529"/>
      <c r="H250" s="529"/>
      <c r="I250" s="529"/>
      <c r="J250" s="529"/>
      <c r="K250" s="529"/>
      <c r="L250" s="529"/>
      <c r="M250" s="529"/>
      <c r="N250" s="529"/>
      <c r="O250" s="529"/>
      <c r="P250" s="529"/>
      <c r="Q250" s="529"/>
      <c r="R250" s="529"/>
      <c r="S250" s="529"/>
      <c r="T250" s="529"/>
    </row>
    <row r="251" spans="1:20" ht="12.75">
      <c r="A251" s="726" t="s">
        <v>1956</v>
      </c>
      <c r="B251" s="529"/>
      <c r="C251" s="529"/>
      <c r="D251" s="529"/>
      <c r="E251" s="529"/>
      <c r="F251" s="529"/>
      <c r="G251" s="529"/>
      <c r="H251" s="529"/>
      <c r="I251" s="529"/>
      <c r="J251" s="529"/>
      <c r="K251" s="529"/>
      <c r="L251" s="529"/>
      <c r="M251" s="529"/>
      <c r="N251" s="529"/>
      <c r="O251" s="529"/>
      <c r="P251" s="529"/>
      <c r="Q251" s="529"/>
      <c r="R251" s="529"/>
      <c r="S251" s="529"/>
      <c r="T251" s="529"/>
    </row>
    <row r="252" spans="1:20" ht="12.75">
      <c r="A252" s="726"/>
      <c r="B252" s="529"/>
      <c r="C252" s="529"/>
      <c r="D252" s="529"/>
      <c r="E252" s="529"/>
      <c r="F252" s="529"/>
      <c r="G252" s="529"/>
      <c r="H252" s="529"/>
      <c r="I252" s="529"/>
      <c r="J252" s="529"/>
      <c r="K252" s="529"/>
      <c r="L252" s="529"/>
      <c r="M252" s="529"/>
      <c r="N252" s="529"/>
      <c r="O252" s="529"/>
      <c r="P252" s="529"/>
      <c r="Q252" s="529"/>
      <c r="R252" s="529"/>
      <c r="S252" s="529"/>
      <c r="T252" s="529"/>
    </row>
    <row r="253" spans="1:20" ht="12.75">
      <c r="A253" s="726" t="s">
        <v>1957</v>
      </c>
      <c r="B253" s="529"/>
      <c r="C253" s="529"/>
      <c r="D253" s="529"/>
      <c r="E253" s="529"/>
      <c r="F253" s="529"/>
      <c r="G253" s="529"/>
      <c r="H253" s="529"/>
      <c r="I253" s="529"/>
      <c r="J253" s="529"/>
      <c r="K253" s="529"/>
      <c r="L253" s="529"/>
      <c r="M253" s="529"/>
      <c r="N253" s="529"/>
      <c r="O253" s="529"/>
      <c r="P253" s="529"/>
      <c r="Q253" s="529"/>
      <c r="R253" s="529"/>
      <c r="S253" s="529"/>
      <c r="T253" s="529"/>
    </row>
    <row r="254" spans="1:20" ht="12.75">
      <c r="A254" s="726" t="s">
        <v>1958</v>
      </c>
      <c r="B254" s="529"/>
      <c r="C254" s="529"/>
      <c r="D254" s="529"/>
      <c r="E254" s="529"/>
      <c r="F254" s="529"/>
      <c r="G254" s="529"/>
      <c r="H254" s="529"/>
      <c r="I254" s="529"/>
      <c r="J254" s="529"/>
      <c r="K254" s="529"/>
      <c r="L254" s="529"/>
      <c r="M254" s="529"/>
      <c r="N254" s="529"/>
      <c r="O254" s="529"/>
      <c r="P254" s="529"/>
      <c r="Q254" s="529"/>
      <c r="R254" s="529"/>
      <c r="S254" s="529"/>
      <c r="T254" s="529"/>
    </row>
    <row r="255" spans="1:20" ht="12.75">
      <c r="A255" s="726" t="s">
        <v>1959</v>
      </c>
      <c r="B255" s="529"/>
      <c r="C255" s="529"/>
      <c r="D255" s="529"/>
      <c r="E255" s="529"/>
      <c r="F255" s="529"/>
      <c r="G255" s="529"/>
      <c r="H255" s="529"/>
      <c r="I255" s="529"/>
      <c r="J255" s="529"/>
      <c r="K255" s="529"/>
      <c r="L255" s="529"/>
      <c r="M255" s="529"/>
      <c r="N255" s="529"/>
      <c r="O255" s="529"/>
      <c r="P255" s="529"/>
      <c r="Q255" s="529"/>
      <c r="R255" s="529"/>
      <c r="S255" s="529"/>
      <c r="T255" s="529"/>
    </row>
    <row r="256" spans="1:20" ht="12.75">
      <c r="A256" s="726" t="s">
        <v>1960</v>
      </c>
      <c r="B256" s="529"/>
      <c r="C256" s="529"/>
      <c r="D256" s="529"/>
      <c r="E256" s="529"/>
      <c r="F256" s="529"/>
      <c r="G256" s="529"/>
      <c r="H256" s="529"/>
      <c r="I256" s="529"/>
      <c r="J256" s="529"/>
      <c r="K256" s="529"/>
      <c r="L256" s="529"/>
      <c r="M256" s="529"/>
      <c r="N256" s="529"/>
      <c r="O256" s="529"/>
      <c r="P256" s="529"/>
      <c r="Q256" s="529"/>
      <c r="R256" s="529"/>
      <c r="S256" s="529"/>
      <c r="T256" s="529"/>
    </row>
    <row r="257" spans="1:20" ht="12.75">
      <c r="A257" s="726" t="s">
        <v>1961</v>
      </c>
      <c r="B257" s="529"/>
      <c r="C257" s="529"/>
      <c r="D257" s="529"/>
      <c r="E257" s="529"/>
      <c r="F257" s="529"/>
      <c r="G257" s="529"/>
      <c r="H257" s="529"/>
      <c r="I257" s="529"/>
      <c r="J257" s="529"/>
      <c r="K257" s="529"/>
      <c r="L257" s="529"/>
      <c r="M257" s="529"/>
      <c r="N257" s="529"/>
      <c r="O257" s="529"/>
      <c r="P257" s="529"/>
      <c r="Q257" s="529"/>
      <c r="R257" s="529"/>
      <c r="S257" s="529"/>
      <c r="T257" s="529"/>
    </row>
    <row r="258" spans="1:20" ht="12.75">
      <c r="A258" s="721" t="s">
        <v>1974</v>
      </c>
      <c r="B258" s="529"/>
      <c r="C258" s="529"/>
      <c r="D258" s="529"/>
      <c r="E258" s="529"/>
      <c r="F258" s="529"/>
      <c r="G258" s="529"/>
      <c r="H258" s="529"/>
      <c r="I258" s="529"/>
      <c r="J258" s="529"/>
      <c r="K258" s="529"/>
      <c r="L258" s="529"/>
      <c r="M258" s="529"/>
      <c r="N258" s="529"/>
      <c r="O258" s="529"/>
      <c r="P258" s="529"/>
      <c r="Q258" s="529"/>
      <c r="R258" s="529"/>
      <c r="S258" s="529"/>
      <c r="T258" s="529"/>
    </row>
    <row r="259" spans="1:20" ht="12.75">
      <c r="A259" s="721" t="s">
        <v>1975</v>
      </c>
      <c r="B259" s="529"/>
      <c r="C259" s="529"/>
      <c r="D259" s="529"/>
      <c r="E259" s="529"/>
      <c r="F259" s="529"/>
      <c r="G259" s="529"/>
      <c r="H259" s="529"/>
      <c r="I259" s="529"/>
      <c r="J259" s="529"/>
      <c r="K259" s="529"/>
      <c r="L259" s="529"/>
      <c r="M259" s="529"/>
      <c r="N259" s="529"/>
      <c r="O259" s="529"/>
      <c r="P259" s="529"/>
      <c r="Q259" s="529"/>
      <c r="R259" s="529"/>
      <c r="S259" s="529"/>
      <c r="T259" s="529"/>
    </row>
    <row r="260" spans="1:20" ht="12.75">
      <c r="A260" s="726"/>
      <c r="B260" s="529"/>
      <c r="C260" s="529"/>
      <c r="D260" s="529"/>
      <c r="E260" s="529"/>
      <c r="F260" s="529"/>
      <c r="G260" s="529"/>
      <c r="H260" s="529"/>
      <c r="I260" s="529"/>
      <c r="J260" s="529"/>
      <c r="K260" s="529"/>
      <c r="L260" s="529"/>
      <c r="M260" s="529"/>
      <c r="N260" s="529"/>
      <c r="O260" s="529"/>
      <c r="P260" s="529"/>
      <c r="Q260" s="529"/>
      <c r="R260" s="529"/>
      <c r="S260" s="529"/>
      <c r="T260" s="529"/>
    </row>
    <row r="261" spans="1:20" ht="12.75">
      <c r="A261" s="529"/>
      <c r="B261" s="529"/>
      <c r="C261" s="529"/>
      <c r="D261" s="529"/>
      <c r="E261" s="529"/>
      <c r="F261" s="529"/>
      <c r="G261" s="529"/>
      <c r="H261" s="529"/>
      <c r="I261" s="529"/>
      <c r="J261" s="529"/>
      <c r="K261" s="529"/>
      <c r="L261" s="529"/>
      <c r="M261" s="529"/>
      <c r="N261" s="529"/>
      <c r="O261" s="529"/>
      <c r="P261" s="529"/>
      <c r="Q261" s="529"/>
      <c r="R261" s="529"/>
      <c r="S261" s="529"/>
      <c r="T261" s="529"/>
    </row>
    <row r="262" spans="1:20" ht="12.75">
      <c r="A262" s="529"/>
      <c r="B262" s="529"/>
      <c r="C262" s="529"/>
      <c r="D262" s="529"/>
      <c r="E262" s="529"/>
      <c r="F262" s="529"/>
      <c r="G262" s="529"/>
      <c r="H262" s="529"/>
      <c r="I262" s="529"/>
      <c r="J262" s="529"/>
      <c r="K262" s="529"/>
      <c r="L262" s="529"/>
      <c r="M262" s="529"/>
      <c r="N262" s="529"/>
      <c r="O262" s="529"/>
      <c r="P262" s="529"/>
      <c r="Q262" s="529"/>
      <c r="R262" s="529"/>
      <c r="S262" s="529"/>
      <c r="T262" s="529"/>
    </row>
    <row r="263" spans="1:20" ht="12.75">
      <c r="A263" s="727"/>
      <c r="B263" s="529"/>
      <c r="C263" s="529"/>
      <c r="D263" s="529"/>
      <c r="E263" s="529"/>
      <c r="F263" s="529"/>
      <c r="G263" s="529"/>
      <c r="H263" s="529"/>
      <c r="I263" s="529"/>
      <c r="J263" s="529"/>
      <c r="K263" s="529"/>
      <c r="L263" s="529"/>
      <c r="M263" s="529"/>
      <c r="N263" s="529"/>
      <c r="O263" s="529"/>
      <c r="P263" s="529"/>
      <c r="Q263" s="529"/>
      <c r="R263" s="529"/>
      <c r="S263" s="529"/>
      <c r="T263" s="529"/>
    </row>
    <row r="264" spans="1:20" ht="12.75">
      <c r="A264" s="727"/>
      <c r="B264" s="529"/>
      <c r="C264" s="529"/>
      <c r="D264" s="529"/>
      <c r="E264" s="529"/>
      <c r="F264" s="529"/>
      <c r="G264" s="529"/>
      <c r="H264" s="529"/>
      <c r="I264" s="529"/>
      <c r="J264" s="529"/>
      <c r="K264" s="529"/>
      <c r="L264" s="529"/>
      <c r="M264" s="529"/>
      <c r="N264" s="529"/>
      <c r="O264" s="529"/>
      <c r="P264" s="529"/>
      <c r="Q264" s="529"/>
      <c r="R264" s="529"/>
      <c r="S264" s="529"/>
      <c r="T264" s="529"/>
    </row>
    <row r="265" spans="1:20" ht="12.75">
      <c r="A265" s="727"/>
      <c r="B265" s="529"/>
      <c r="C265" s="529"/>
      <c r="D265" s="529"/>
      <c r="E265" s="529"/>
      <c r="F265" s="529"/>
      <c r="G265" s="529"/>
      <c r="H265" s="529"/>
      <c r="I265" s="529"/>
      <c r="J265" s="529"/>
      <c r="K265" s="529"/>
      <c r="L265" s="529"/>
      <c r="M265" s="529"/>
      <c r="N265" s="529"/>
      <c r="O265" s="529"/>
      <c r="P265" s="529"/>
      <c r="Q265" s="529"/>
      <c r="R265" s="529"/>
      <c r="S265" s="529"/>
      <c r="T265" s="529"/>
    </row>
    <row r="266" ht="15.75">
      <c r="A266" s="720"/>
    </row>
    <row r="267" ht="15.75">
      <c r="A267" s="720"/>
    </row>
    <row r="268" ht="15.75">
      <c r="A268" s="720"/>
    </row>
    <row r="269" ht="15.75">
      <c r="A269" s="720"/>
    </row>
    <row r="270" ht="15.75">
      <c r="A270" s="720"/>
    </row>
    <row r="271" ht="15.75">
      <c r="A271" s="720"/>
    </row>
    <row r="272" ht="15.75">
      <c r="A272" s="709"/>
    </row>
  </sheetData>
  <sheetProtection/>
  <mergeCells count="9">
    <mergeCell ref="B108:B113"/>
    <mergeCell ref="B167:B171"/>
    <mergeCell ref="B175:B179"/>
    <mergeCell ref="A1:C1"/>
    <mergeCell ref="A2:C2"/>
    <mergeCell ref="B68:B70"/>
    <mergeCell ref="B75:B81"/>
    <mergeCell ref="B84:B87"/>
    <mergeCell ref="B95:B103"/>
  </mergeCells>
  <printOptions/>
  <pageMargins left="0.26" right="0.15" top="0.7480314960629921" bottom="0.7480314960629921" header="0.2362204724409449" footer="0.31496062992125984"/>
  <pageSetup fitToHeight="2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S1205"/>
  <sheetViews>
    <sheetView tabSelected="1" zoomScalePageLayoutView="0" workbookViewId="0" topLeftCell="A1">
      <selection activeCell="G9" sqref="G9"/>
    </sheetView>
  </sheetViews>
  <sheetFormatPr defaultColWidth="9.00390625" defaultRowHeight="12.75"/>
  <cols>
    <col min="1" max="1" width="11.625" style="829" customWidth="1"/>
    <col min="2" max="2" width="91.00390625" style="925" customWidth="1"/>
    <col min="3" max="3" width="9.375" style="925" customWidth="1"/>
    <col min="4" max="4" width="43.875" style="925" customWidth="1"/>
    <col min="5" max="5" width="13.75390625" style="925" hidden="1" customWidth="1"/>
    <col min="6" max="6" width="3.00390625" style="827" customWidth="1"/>
    <col min="7" max="7" width="12.125" style="827" customWidth="1"/>
    <col min="8" max="8" width="51.125" style="827" customWidth="1"/>
    <col min="9" max="9" width="8.125" style="828" customWidth="1"/>
    <col min="10" max="10" width="18.25390625" style="828" customWidth="1"/>
    <col min="11" max="11" width="17.00390625" style="828" customWidth="1"/>
    <col min="12" max="16384" width="9.125" style="827" customWidth="1"/>
  </cols>
  <sheetData>
    <row r="1" spans="1:5" ht="12" customHeight="1">
      <c r="A1" s="825"/>
      <c r="B1" s="796"/>
      <c r="C1" s="796"/>
      <c r="D1" s="796"/>
      <c r="E1" s="796"/>
    </row>
    <row r="2" spans="1:5" s="828" customFormat="1" ht="15.75" hidden="1">
      <c r="A2" s="825"/>
      <c r="B2" s="829"/>
      <c r="C2" s="1100"/>
      <c r="D2" s="825"/>
      <c r="E2" s="825"/>
    </row>
    <row r="3" spans="1:5" s="828" customFormat="1" ht="15.75" hidden="1">
      <c r="A3" s="825"/>
      <c r="B3" s="825"/>
      <c r="C3" s="825"/>
      <c r="D3" s="825"/>
      <c r="E3" s="825"/>
    </row>
    <row r="4" spans="1:5" s="828" customFormat="1" ht="15.75" hidden="1">
      <c r="A4" s="825"/>
      <c r="B4" s="825"/>
      <c r="C4" s="825"/>
      <c r="D4" s="825"/>
      <c r="E4" s="825"/>
    </row>
    <row r="5" spans="1:5" s="828" customFormat="1" ht="15.75" hidden="1">
      <c r="A5" s="825"/>
      <c r="B5" s="825"/>
      <c r="C5" s="825"/>
      <c r="D5" s="825"/>
      <c r="E5" s="825"/>
    </row>
    <row r="6" spans="1:5" s="828" customFormat="1" ht="15.75" hidden="1">
      <c r="A6" s="825"/>
      <c r="B6" s="825"/>
      <c r="C6" s="825"/>
      <c r="D6" s="825"/>
      <c r="E6" s="825"/>
    </row>
    <row r="7" spans="1:5" s="828" customFormat="1" ht="15.75" hidden="1">
      <c r="A7" s="825"/>
      <c r="B7" s="825"/>
      <c r="D7" s="825"/>
      <c r="E7" s="825"/>
    </row>
    <row r="8" spans="1:45" ht="15.75">
      <c r="A8" s="826"/>
      <c r="B8" s="800"/>
      <c r="C8" s="800"/>
      <c r="D8" s="800"/>
      <c r="E8" s="800"/>
      <c r="G8" s="828"/>
      <c r="H8" s="828"/>
      <c r="L8" s="828"/>
      <c r="M8" s="828"/>
      <c r="N8" s="828"/>
      <c r="O8" s="828"/>
      <c r="P8" s="828"/>
      <c r="Q8" s="828"/>
      <c r="R8" s="828"/>
      <c r="S8" s="828"/>
      <c r="T8" s="828"/>
      <c r="U8" s="828"/>
      <c r="V8" s="828"/>
      <c r="W8" s="828"/>
      <c r="X8" s="828"/>
      <c r="Y8" s="828"/>
      <c r="Z8" s="828"/>
      <c r="AA8" s="828"/>
      <c r="AB8" s="828"/>
      <c r="AC8" s="828"/>
      <c r="AD8" s="828"/>
      <c r="AE8" s="828"/>
      <c r="AF8" s="828"/>
      <c r="AG8" s="828"/>
      <c r="AH8" s="828"/>
      <c r="AI8" s="828"/>
      <c r="AJ8" s="828"/>
      <c r="AK8" s="828"/>
      <c r="AL8" s="828"/>
      <c r="AM8" s="828"/>
      <c r="AN8" s="828"/>
      <c r="AO8" s="828"/>
      <c r="AP8" s="828"/>
      <c r="AQ8" s="828"/>
      <c r="AR8" s="828"/>
      <c r="AS8" s="828"/>
    </row>
    <row r="9" spans="1:45" s="831" customFormat="1" ht="18.75" customHeight="1">
      <c r="A9" s="1642" t="s">
        <v>1780</v>
      </c>
      <c r="B9" s="1642"/>
      <c r="C9" s="1642"/>
      <c r="D9" s="1642"/>
      <c r="E9" s="1642"/>
      <c r="F9" s="830"/>
      <c r="G9" s="828"/>
      <c r="H9" s="828"/>
      <c r="I9" s="828"/>
      <c r="J9" s="828"/>
      <c r="K9" s="828"/>
      <c r="L9" s="828"/>
      <c r="M9" s="828"/>
      <c r="N9" s="828"/>
      <c r="O9" s="828"/>
      <c r="P9" s="828"/>
      <c r="Q9" s="828"/>
      <c r="R9" s="828"/>
      <c r="S9" s="828"/>
      <c r="T9" s="828"/>
      <c r="U9" s="828"/>
      <c r="V9" s="828"/>
      <c r="W9" s="828"/>
      <c r="X9" s="828"/>
      <c r="Y9" s="828"/>
      <c r="Z9" s="828"/>
      <c r="AA9" s="828"/>
      <c r="AB9" s="828"/>
      <c r="AC9" s="828"/>
      <c r="AD9" s="828"/>
      <c r="AE9" s="828"/>
      <c r="AF9" s="828"/>
      <c r="AG9" s="828"/>
      <c r="AH9" s="828"/>
      <c r="AI9" s="828"/>
      <c r="AJ9" s="828"/>
      <c r="AK9" s="828"/>
      <c r="AL9" s="828"/>
      <c r="AM9" s="828"/>
      <c r="AN9" s="828"/>
      <c r="AO9" s="828"/>
      <c r="AP9" s="828"/>
      <c r="AQ9" s="828"/>
      <c r="AR9" s="828"/>
      <c r="AS9" s="828"/>
    </row>
    <row r="10" spans="1:45" ht="15.75" customHeight="1">
      <c r="A10" s="1666" t="s">
        <v>1781</v>
      </c>
      <c r="B10" s="1666"/>
      <c r="C10" s="1666"/>
      <c r="D10" s="1666"/>
      <c r="E10" s="1666"/>
      <c r="G10" s="828"/>
      <c r="H10" s="828"/>
      <c r="L10" s="828"/>
      <c r="M10" s="828"/>
      <c r="N10" s="828"/>
      <c r="O10" s="828"/>
      <c r="P10" s="828"/>
      <c r="Q10" s="828"/>
      <c r="R10" s="828"/>
      <c r="S10" s="828"/>
      <c r="T10" s="828"/>
      <c r="U10" s="828"/>
      <c r="V10" s="828"/>
      <c r="W10" s="828"/>
      <c r="X10" s="828"/>
      <c r="Y10" s="828"/>
      <c r="Z10" s="828"/>
      <c r="AA10" s="828"/>
      <c r="AB10" s="828"/>
      <c r="AC10" s="828"/>
      <c r="AD10" s="828"/>
      <c r="AE10" s="828"/>
      <c r="AF10" s="828"/>
      <c r="AG10" s="828"/>
      <c r="AH10" s="828"/>
      <c r="AI10" s="828"/>
      <c r="AJ10" s="828"/>
      <c r="AK10" s="828"/>
      <c r="AL10" s="828"/>
      <c r="AM10" s="828"/>
      <c r="AN10" s="828"/>
      <c r="AO10" s="828"/>
      <c r="AP10" s="828"/>
      <c r="AQ10" s="828"/>
      <c r="AR10" s="828"/>
      <c r="AS10" s="828"/>
    </row>
    <row r="11" spans="1:45" ht="15.75" customHeight="1">
      <c r="A11" s="1666" t="s">
        <v>1782</v>
      </c>
      <c r="B11" s="1666"/>
      <c r="C11" s="1666"/>
      <c r="D11" s="1666"/>
      <c r="E11" s="1666"/>
      <c r="G11" s="828"/>
      <c r="H11" s="828"/>
      <c r="L11" s="828"/>
      <c r="M11" s="828"/>
      <c r="N11" s="828"/>
      <c r="O11" s="828"/>
      <c r="P11" s="828"/>
      <c r="Q11" s="828"/>
      <c r="R11" s="828"/>
      <c r="S11" s="828"/>
      <c r="T11" s="828"/>
      <c r="U11" s="828"/>
      <c r="V11" s="828"/>
      <c r="W11" s="828"/>
      <c r="X11" s="828"/>
      <c r="Y11" s="828"/>
      <c r="Z11" s="828"/>
      <c r="AA11" s="828"/>
      <c r="AB11" s="828"/>
      <c r="AC11" s="828"/>
      <c r="AD11" s="828"/>
      <c r="AE11" s="828"/>
      <c r="AF11" s="828"/>
      <c r="AG11" s="828"/>
      <c r="AH11" s="828"/>
      <c r="AI11" s="828"/>
      <c r="AJ11" s="828"/>
      <c r="AK11" s="828"/>
      <c r="AL11" s="828"/>
      <c r="AM11" s="828"/>
      <c r="AN11" s="828"/>
      <c r="AO11" s="828"/>
      <c r="AP11" s="828"/>
      <c r="AQ11" s="828"/>
      <c r="AR11" s="828"/>
      <c r="AS11" s="828"/>
    </row>
    <row r="12" spans="1:45" ht="8.25" customHeight="1">
      <c r="A12" s="826" t="s">
        <v>2106</v>
      </c>
      <c r="B12" s="800"/>
      <c r="C12" s="800"/>
      <c r="D12" s="800"/>
      <c r="E12" s="800"/>
      <c r="G12" s="828"/>
      <c r="H12" s="828"/>
      <c r="L12" s="828"/>
      <c r="M12" s="828"/>
      <c r="N12" s="828"/>
      <c r="O12" s="828"/>
      <c r="P12" s="828"/>
      <c r="Q12" s="828"/>
      <c r="R12" s="828"/>
      <c r="S12" s="828"/>
      <c r="T12" s="828"/>
      <c r="U12" s="828"/>
      <c r="V12" s="828"/>
      <c r="W12" s="828"/>
      <c r="X12" s="828"/>
      <c r="Y12" s="828"/>
      <c r="Z12" s="828"/>
      <c r="AA12" s="828"/>
      <c r="AB12" s="828"/>
      <c r="AC12" s="828"/>
      <c r="AD12" s="828"/>
      <c r="AE12" s="828"/>
      <c r="AF12" s="828"/>
      <c r="AG12" s="828"/>
      <c r="AH12" s="828"/>
      <c r="AI12" s="828"/>
      <c r="AJ12" s="828"/>
      <c r="AK12" s="828"/>
      <c r="AL12" s="828"/>
      <c r="AM12" s="828"/>
      <c r="AN12" s="828"/>
      <c r="AO12" s="828"/>
      <c r="AP12" s="828"/>
      <c r="AQ12" s="828"/>
      <c r="AR12" s="828"/>
      <c r="AS12" s="828"/>
    </row>
    <row r="13" spans="1:45" s="833" customFormat="1" ht="83.25" customHeight="1">
      <c r="A13" s="832" t="s">
        <v>1783</v>
      </c>
      <c r="B13" s="832" t="s">
        <v>1784</v>
      </c>
      <c r="C13" s="832" t="s">
        <v>1785</v>
      </c>
      <c r="D13" s="832" t="s">
        <v>1786</v>
      </c>
      <c r="E13" s="832" t="s">
        <v>1787</v>
      </c>
      <c r="F13" s="828"/>
      <c r="G13" s="828"/>
      <c r="H13" s="828"/>
      <c r="I13" s="828"/>
      <c r="J13" s="828"/>
      <c r="K13" s="828"/>
      <c r="L13" s="828"/>
      <c r="M13" s="828"/>
      <c r="N13" s="828"/>
      <c r="O13" s="828"/>
      <c r="P13" s="828"/>
      <c r="Q13" s="828"/>
      <c r="R13" s="828"/>
      <c r="S13" s="828"/>
      <c r="T13" s="828"/>
      <c r="U13" s="828"/>
      <c r="V13" s="828"/>
      <c r="W13" s="828"/>
      <c r="X13" s="828"/>
      <c r="Y13" s="828"/>
      <c r="Z13" s="828"/>
      <c r="AA13" s="828"/>
      <c r="AB13" s="828"/>
      <c r="AC13" s="828"/>
      <c r="AD13" s="828"/>
      <c r="AE13" s="828"/>
      <c r="AF13" s="828"/>
      <c r="AG13" s="828"/>
      <c r="AH13" s="828"/>
      <c r="AI13" s="828"/>
      <c r="AJ13" s="828"/>
      <c r="AK13" s="828"/>
      <c r="AL13" s="828"/>
      <c r="AM13" s="828"/>
      <c r="AN13" s="828"/>
      <c r="AO13" s="828"/>
      <c r="AP13" s="828"/>
      <c r="AQ13" s="828"/>
      <c r="AR13" s="828"/>
      <c r="AS13" s="828"/>
    </row>
    <row r="14" spans="1:45" s="833" customFormat="1" ht="15.75">
      <c r="A14" s="834">
        <v>1</v>
      </c>
      <c r="B14" s="834">
        <v>2</v>
      </c>
      <c r="C14" s="834">
        <v>3</v>
      </c>
      <c r="D14" s="834">
        <v>4</v>
      </c>
      <c r="E14" s="834">
        <v>5</v>
      </c>
      <c r="F14" s="828"/>
      <c r="G14" s="828"/>
      <c r="H14" s="828"/>
      <c r="I14" s="828"/>
      <c r="J14" s="828"/>
      <c r="K14" s="828"/>
      <c r="L14" s="828"/>
      <c r="M14" s="828"/>
      <c r="N14" s="828"/>
      <c r="O14" s="828"/>
      <c r="P14" s="828"/>
      <c r="Q14" s="828"/>
      <c r="R14" s="828"/>
      <c r="S14" s="828"/>
      <c r="T14" s="828"/>
      <c r="U14" s="828"/>
      <c r="V14" s="828"/>
      <c r="W14" s="828"/>
      <c r="X14" s="828"/>
      <c r="Y14" s="828"/>
      <c r="Z14" s="828"/>
      <c r="AA14" s="828"/>
      <c r="AB14" s="828"/>
      <c r="AC14" s="828"/>
      <c r="AD14" s="828"/>
      <c r="AE14" s="828"/>
      <c r="AF14" s="828"/>
      <c r="AG14" s="828"/>
      <c r="AH14" s="828"/>
      <c r="AI14" s="828"/>
      <c r="AJ14" s="828"/>
      <c r="AK14" s="828"/>
      <c r="AL14" s="828"/>
      <c r="AM14" s="828"/>
      <c r="AN14" s="828"/>
      <c r="AO14" s="828"/>
      <c r="AP14" s="828"/>
      <c r="AQ14" s="828"/>
      <c r="AR14" s="828"/>
      <c r="AS14" s="828"/>
    </row>
    <row r="15" spans="1:45" s="835" customFormat="1" ht="15.75" customHeight="1">
      <c r="A15" s="1046" t="s">
        <v>1788</v>
      </c>
      <c r="B15" s="1040"/>
      <c r="C15" s="1040"/>
      <c r="D15" s="1195"/>
      <c r="E15" s="741"/>
      <c r="F15" s="828"/>
      <c r="G15" s="828"/>
      <c r="H15" s="828"/>
      <c r="I15" s="828"/>
      <c r="J15" s="828"/>
      <c r="K15" s="828"/>
      <c r="L15" s="828"/>
      <c r="M15" s="828"/>
      <c r="N15" s="828"/>
      <c r="O15" s="828"/>
      <c r="P15" s="828"/>
      <c r="Q15" s="828"/>
      <c r="R15" s="828"/>
      <c r="S15" s="828"/>
      <c r="T15" s="828"/>
      <c r="U15" s="828"/>
      <c r="V15" s="828"/>
      <c r="W15" s="828"/>
      <c r="X15" s="828"/>
      <c r="Y15" s="828"/>
      <c r="Z15" s="828"/>
      <c r="AA15" s="828"/>
      <c r="AB15" s="828"/>
      <c r="AC15" s="828"/>
      <c r="AD15" s="828"/>
      <c r="AE15" s="828"/>
      <c r="AF15" s="828"/>
      <c r="AG15" s="828"/>
      <c r="AH15" s="828"/>
      <c r="AI15" s="828"/>
      <c r="AJ15" s="828"/>
      <c r="AK15" s="828"/>
      <c r="AL15" s="828"/>
      <c r="AM15" s="828"/>
      <c r="AN15" s="828"/>
      <c r="AO15" s="828"/>
      <c r="AP15" s="828"/>
      <c r="AQ15" s="828"/>
      <c r="AR15" s="828"/>
      <c r="AS15" s="828"/>
    </row>
    <row r="16" spans="1:45" ht="15.75" customHeight="1">
      <c r="A16" s="1041">
        <v>100</v>
      </c>
      <c r="B16" s="1047" t="s">
        <v>1790</v>
      </c>
      <c r="C16" s="780" t="s">
        <v>2699</v>
      </c>
      <c r="D16" s="1043"/>
      <c r="E16" s="759"/>
      <c r="F16" s="828"/>
      <c r="G16" s="828"/>
      <c r="H16" s="828"/>
      <c r="L16" s="828"/>
      <c r="M16" s="828"/>
      <c r="N16" s="828"/>
      <c r="O16" s="828"/>
      <c r="P16" s="828"/>
      <c r="Q16" s="828"/>
      <c r="R16" s="828"/>
      <c r="S16" s="828"/>
      <c r="T16" s="828"/>
      <c r="U16" s="828"/>
      <c r="V16" s="828"/>
      <c r="W16" s="828"/>
      <c r="X16" s="828"/>
      <c r="Y16" s="828"/>
      <c r="Z16" s="828"/>
      <c r="AA16" s="828"/>
      <c r="AB16" s="828"/>
      <c r="AC16" s="828"/>
      <c r="AD16" s="828"/>
      <c r="AE16" s="828"/>
      <c r="AF16" s="828"/>
      <c r="AG16" s="828"/>
      <c r="AH16" s="828"/>
      <c r="AI16" s="828"/>
      <c r="AJ16" s="828"/>
      <c r="AK16" s="828"/>
      <c r="AL16" s="828"/>
      <c r="AM16" s="828"/>
      <c r="AN16" s="828"/>
      <c r="AO16" s="828"/>
      <c r="AP16" s="828"/>
      <c r="AQ16" s="828"/>
      <c r="AR16" s="828"/>
      <c r="AS16" s="828"/>
    </row>
    <row r="17" spans="1:45" ht="15.75">
      <c r="A17" s="755"/>
      <c r="B17" s="838" t="s">
        <v>2150</v>
      </c>
      <c r="C17" s="744"/>
      <c r="D17" s="783"/>
      <c r="E17" s="759"/>
      <c r="F17" s="828"/>
      <c r="G17" s="828"/>
      <c r="H17" s="828"/>
      <c r="L17" s="828"/>
      <c r="M17" s="828"/>
      <c r="N17" s="828"/>
      <c r="O17" s="828"/>
      <c r="P17" s="828"/>
      <c r="Q17" s="828"/>
      <c r="R17" s="828"/>
      <c r="S17" s="828"/>
      <c r="T17" s="828"/>
      <c r="U17" s="828"/>
      <c r="V17" s="828"/>
      <c r="W17" s="828"/>
      <c r="X17" s="828"/>
      <c r="Y17" s="828"/>
      <c r="Z17" s="828"/>
      <c r="AA17" s="828"/>
      <c r="AB17" s="828"/>
      <c r="AC17" s="828"/>
      <c r="AD17" s="828"/>
      <c r="AE17" s="828"/>
      <c r="AF17" s="828"/>
      <c r="AG17" s="828"/>
      <c r="AH17" s="828"/>
      <c r="AI17" s="828"/>
      <c r="AJ17" s="828"/>
      <c r="AK17" s="828"/>
      <c r="AL17" s="828"/>
      <c r="AM17" s="828"/>
      <c r="AN17" s="828"/>
      <c r="AO17" s="828"/>
      <c r="AP17" s="828"/>
      <c r="AQ17" s="828"/>
      <c r="AR17" s="828"/>
      <c r="AS17" s="828"/>
    </row>
    <row r="18" spans="1:45" ht="15.75">
      <c r="A18" s="755"/>
      <c r="B18" s="838" t="s">
        <v>588</v>
      </c>
      <c r="C18" s="744"/>
      <c r="D18" s="1013">
        <v>0</v>
      </c>
      <c r="E18" s="759">
        <v>0</v>
      </c>
      <c r="F18" s="828"/>
      <c r="G18" s="828"/>
      <c r="H18" s="828"/>
      <c r="L18" s="828"/>
      <c r="M18" s="828"/>
      <c r="N18" s="828"/>
      <c r="O18" s="828"/>
      <c r="P18" s="828"/>
      <c r="Q18" s="828"/>
      <c r="R18" s="828"/>
      <c r="S18" s="828"/>
      <c r="T18" s="828"/>
      <c r="U18" s="828"/>
      <c r="V18" s="828"/>
      <c r="W18" s="828"/>
      <c r="X18" s="828"/>
      <c r="Y18" s="828"/>
      <c r="Z18" s="828"/>
      <c r="AA18" s="828"/>
      <c r="AB18" s="828"/>
      <c r="AC18" s="828"/>
      <c r="AD18" s="828"/>
      <c r="AE18" s="828"/>
      <c r="AF18" s="828"/>
      <c r="AG18" s="828"/>
      <c r="AH18" s="828"/>
      <c r="AI18" s="828"/>
      <c r="AJ18" s="828"/>
      <c r="AK18" s="828"/>
      <c r="AL18" s="828"/>
      <c r="AM18" s="828"/>
      <c r="AN18" s="828"/>
      <c r="AO18" s="828"/>
      <c r="AP18" s="828"/>
      <c r="AQ18" s="828"/>
      <c r="AR18" s="828"/>
      <c r="AS18" s="828"/>
    </row>
    <row r="19" spans="1:45" ht="15.75">
      <c r="A19" s="755"/>
      <c r="B19" s="838" t="s">
        <v>590</v>
      </c>
      <c r="C19" s="744"/>
      <c r="D19" s="1013">
        <v>0</v>
      </c>
      <c r="E19" s="759">
        <v>0</v>
      </c>
      <c r="F19" s="828"/>
      <c r="G19" s="828"/>
      <c r="H19" s="828"/>
      <c r="L19" s="828"/>
      <c r="M19" s="828"/>
      <c r="N19" s="828"/>
      <c r="O19" s="828"/>
      <c r="P19" s="828"/>
      <c r="Q19" s="828"/>
      <c r="R19" s="828"/>
      <c r="S19" s="828"/>
      <c r="T19" s="828"/>
      <c r="U19" s="828"/>
      <c r="V19" s="828"/>
      <c r="W19" s="828"/>
      <c r="X19" s="828"/>
      <c r="Y19" s="828"/>
      <c r="Z19" s="828"/>
      <c r="AA19" s="828"/>
      <c r="AB19" s="828"/>
      <c r="AC19" s="828"/>
      <c r="AD19" s="828"/>
      <c r="AE19" s="828"/>
      <c r="AF19" s="828"/>
      <c r="AG19" s="828"/>
      <c r="AH19" s="828"/>
      <c r="AI19" s="828"/>
      <c r="AJ19" s="828"/>
      <c r="AK19" s="828"/>
      <c r="AL19" s="828"/>
      <c r="AM19" s="828"/>
      <c r="AN19" s="828"/>
      <c r="AO19" s="828"/>
      <c r="AP19" s="828"/>
      <c r="AQ19" s="828"/>
      <c r="AR19" s="828"/>
      <c r="AS19" s="828"/>
    </row>
    <row r="20" spans="1:45" ht="15.75">
      <c r="A20" s="755"/>
      <c r="B20" s="838" t="s">
        <v>2145</v>
      </c>
      <c r="C20" s="744"/>
      <c r="D20" s="1013">
        <v>70</v>
      </c>
      <c r="E20" s="759">
        <v>0</v>
      </c>
      <c r="F20" s="828"/>
      <c r="G20" s="828"/>
      <c r="H20" s="828"/>
      <c r="L20" s="828"/>
      <c r="M20" s="828"/>
      <c r="N20" s="828"/>
      <c r="O20" s="828"/>
      <c r="P20" s="828"/>
      <c r="Q20" s="828"/>
      <c r="R20" s="828"/>
      <c r="S20" s="828"/>
      <c r="T20" s="828"/>
      <c r="U20" s="828"/>
      <c r="V20" s="828"/>
      <c r="W20" s="828"/>
      <c r="X20" s="828"/>
      <c r="Y20" s="828"/>
      <c r="Z20" s="828"/>
      <c r="AA20" s="828"/>
      <c r="AB20" s="828"/>
      <c r="AC20" s="828"/>
      <c r="AD20" s="828"/>
      <c r="AE20" s="828"/>
      <c r="AF20" s="828"/>
      <c r="AG20" s="828"/>
      <c r="AH20" s="828"/>
      <c r="AI20" s="828"/>
      <c r="AJ20" s="828"/>
      <c r="AK20" s="828"/>
      <c r="AL20" s="828"/>
      <c r="AM20" s="828"/>
      <c r="AN20" s="828"/>
      <c r="AO20" s="828"/>
      <c r="AP20" s="828"/>
      <c r="AQ20" s="828"/>
      <c r="AR20" s="828"/>
      <c r="AS20" s="828"/>
    </row>
    <row r="21" spans="1:45" ht="15.75">
      <c r="A21" s="755"/>
      <c r="B21" s="838" t="s">
        <v>2151</v>
      </c>
      <c r="C21" s="744"/>
      <c r="D21" s="1013">
        <v>0</v>
      </c>
      <c r="E21" s="759">
        <v>0</v>
      </c>
      <c r="F21" s="828"/>
      <c r="G21" s="828"/>
      <c r="H21" s="828"/>
      <c r="L21" s="828"/>
      <c r="M21" s="828"/>
      <c r="N21" s="828"/>
      <c r="O21" s="828"/>
      <c r="P21" s="828"/>
      <c r="Q21" s="828"/>
      <c r="R21" s="828"/>
      <c r="S21" s="828"/>
      <c r="T21" s="828"/>
      <c r="U21" s="828"/>
      <c r="V21" s="828"/>
      <c r="W21" s="828"/>
      <c r="X21" s="828"/>
      <c r="Y21" s="828"/>
      <c r="Z21" s="828"/>
      <c r="AA21" s="828"/>
      <c r="AB21" s="828"/>
      <c r="AC21" s="828"/>
      <c r="AD21" s="828"/>
      <c r="AE21" s="828"/>
      <c r="AF21" s="828"/>
      <c r="AG21" s="828"/>
      <c r="AH21" s="828"/>
      <c r="AI21" s="828"/>
      <c r="AJ21" s="828"/>
      <c r="AK21" s="828"/>
      <c r="AL21" s="828"/>
      <c r="AM21" s="828"/>
      <c r="AN21" s="828"/>
      <c r="AO21" s="828"/>
      <c r="AP21" s="828"/>
      <c r="AQ21" s="828"/>
      <c r="AR21" s="828"/>
      <c r="AS21" s="828"/>
    </row>
    <row r="22" spans="1:45" ht="15.75" customHeight="1">
      <c r="A22" s="755"/>
      <c r="B22" s="840" t="s">
        <v>2160</v>
      </c>
      <c r="C22" s="744" t="s">
        <v>2700</v>
      </c>
      <c r="D22" s="1013"/>
      <c r="E22" s="759"/>
      <c r="F22" s="828"/>
      <c r="G22" s="828"/>
      <c r="H22" s="828"/>
      <c r="L22" s="828"/>
      <c r="M22" s="828"/>
      <c r="N22" s="828"/>
      <c r="O22" s="828"/>
      <c r="P22" s="828"/>
      <c r="Q22" s="828"/>
      <c r="R22" s="828"/>
      <c r="S22" s="828"/>
      <c r="T22" s="828"/>
      <c r="U22" s="828"/>
      <c r="V22" s="828"/>
      <c r="W22" s="828"/>
      <c r="X22" s="828"/>
      <c r="Y22" s="828"/>
      <c r="Z22" s="828"/>
      <c r="AA22" s="828"/>
      <c r="AB22" s="828"/>
      <c r="AC22" s="828"/>
      <c r="AD22" s="828"/>
      <c r="AE22" s="828"/>
      <c r="AF22" s="828"/>
      <c r="AG22" s="828"/>
      <c r="AH22" s="828"/>
      <c r="AI22" s="828"/>
      <c r="AJ22" s="828"/>
      <c r="AK22" s="828"/>
      <c r="AL22" s="828"/>
      <c r="AM22" s="828"/>
      <c r="AN22" s="828"/>
      <c r="AO22" s="828"/>
      <c r="AP22" s="828"/>
      <c r="AQ22" s="828"/>
      <c r="AR22" s="828"/>
      <c r="AS22" s="828"/>
    </row>
    <row r="23" spans="1:45" ht="15.75">
      <c r="A23" s="755"/>
      <c r="B23" s="838" t="s">
        <v>2150</v>
      </c>
      <c r="C23" s="744"/>
      <c r="D23" s="1013"/>
      <c r="E23" s="759"/>
      <c r="F23" s="828"/>
      <c r="G23" s="828"/>
      <c r="H23" s="828"/>
      <c r="L23" s="828"/>
      <c r="M23" s="828"/>
      <c r="N23" s="828"/>
      <c r="O23" s="828"/>
      <c r="P23" s="828"/>
      <c r="Q23" s="828"/>
      <c r="R23" s="828"/>
      <c r="S23" s="828"/>
      <c r="T23" s="828"/>
      <c r="U23" s="828"/>
      <c r="V23" s="828"/>
      <c r="W23" s="828"/>
      <c r="X23" s="828"/>
      <c r="Y23" s="828"/>
      <c r="Z23" s="828"/>
      <c r="AA23" s="828"/>
      <c r="AB23" s="828"/>
      <c r="AC23" s="828"/>
      <c r="AD23" s="828"/>
      <c r="AE23" s="828"/>
      <c r="AF23" s="828"/>
      <c r="AG23" s="828"/>
      <c r="AH23" s="828"/>
      <c r="AI23" s="828"/>
      <c r="AJ23" s="828"/>
      <c r="AK23" s="828"/>
      <c r="AL23" s="828"/>
      <c r="AM23" s="828"/>
      <c r="AN23" s="828"/>
      <c r="AO23" s="828"/>
      <c r="AP23" s="828"/>
      <c r="AQ23" s="828"/>
      <c r="AR23" s="828"/>
      <c r="AS23" s="828"/>
    </row>
    <row r="24" spans="1:45" ht="15.75">
      <c r="A24" s="755"/>
      <c r="B24" s="838" t="s">
        <v>2152</v>
      </c>
      <c r="C24" s="744"/>
      <c r="D24" s="1013">
        <v>0</v>
      </c>
      <c r="E24" s="759">
        <v>0</v>
      </c>
      <c r="F24" s="828"/>
      <c r="G24" s="828"/>
      <c r="H24" s="828"/>
      <c r="L24" s="828"/>
      <c r="M24" s="828"/>
      <c r="N24" s="828"/>
      <c r="O24" s="828"/>
      <c r="P24" s="828"/>
      <c r="Q24" s="828"/>
      <c r="R24" s="828"/>
      <c r="S24" s="828"/>
      <c r="T24" s="828"/>
      <c r="U24" s="828"/>
      <c r="V24" s="828"/>
      <c r="W24" s="828"/>
      <c r="X24" s="828"/>
      <c r="Y24" s="828"/>
      <c r="Z24" s="828"/>
      <c r="AA24" s="828"/>
      <c r="AB24" s="828"/>
      <c r="AC24" s="828"/>
      <c r="AD24" s="828"/>
      <c r="AE24" s="828"/>
      <c r="AF24" s="828"/>
      <c r="AG24" s="828"/>
      <c r="AH24" s="828"/>
      <c r="AI24" s="828"/>
      <c r="AJ24" s="828"/>
      <c r="AK24" s="828"/>
      <c r="AL24" s="828"/>
      <c r="AM24" s="828"/>
      <c r="AN24" s="828"/>
      <c r="AO24" s="828"/>
      <c r="AP24" s="828"/>
      <c r="AQ24" s="828"/>
      <c r="AR24" s="828"/>
      <c r="AS24" s="828"/>
    </row>
    <row r="25" spans="1:45" ht="15.75">
      <c r="A25" s="755"/>
      <c r="B25" s="838" t="s">
        <v>2153</v>
      </c>
      <c r="C25" s="744"/>
      <c r="D25" s="1013">
        <v>15</v>
      </c>
      <c r="E25" s="759">
        <v>0</v>
      </c>
      <c r="F25" s="828"/>
      <c r="G25" s="828"/>
      <c r="H25" s="828"/>
      <c r="L25" s="828"/>
      <c r="M25" s="828"/>
      <c r="N25" s="828"/>
      <c r="O25" s="828"/>
      <c r="P25" s="828"/>
      <c r="Q25" s="828"/>
      <c r="R25" s="828"/>
      <c r="S25" s="828"/>
      <c r="T25" s="828"/>
      <c r="U25" s="828"/>
      <c r="V25" s="828"/>
      <c r="W25" s="828"/>
      <c r="X25" s="828"/>
      <c r="Y25" s="828"/>
      <c r="Z25" s="828"/>
      <c r="AA25" s="828"/>
      <c r="AB25" s="828"/>
      <c r="AC25" s="828"/>
      <c r="AD25" s="828"/>
      <c r="AE25" s="828"/>
      <c r="AF25" s="828"/>
      <c r="AG25" s="828"/>
      <c r="AH25" s="828"/>
      <c r="AI25" s="828"/>
      <c r="AJ25" s="828"/>
      <c r="AK25" s="828"/>
      <c r="AL25" s="828"/>
      <c r="AM25" s="828"/>
      <c r="AN25" s="828"/>
      <c r="AO25" s="828"/>
      <c r="AP25" s="828"/>
      <c r="AQ25" s="828"/>
      <c r="AR25" s="828"/>
      <c r="AS25" s="828"/>
    </row>
    <row r="26" spans="1:45" ht="15.75">
      <c r="A26" s="755"/>
      <c r="B26" s="838" t="s">
        <v>2154</v>
      </c>
      <c r="C26" s="744"/>
      <c r="D26" s="1013">
        <v>0</v>
      </c>
      <c r="E26" s="759">
        <v>0</v>
      </c>
      <c r="F26" s="828"/>
      <c r="G26" s="828"/>
      <c r="H26" s="828"/>
      <c r="L26" s="828"/>
      <c r="M26" s="828"/>
      <c r="N26" s="828"/>
      <c r="O26" s="828"/>
      <c r="P26" s="828"/>
      <c r="Q26" s="828"/>
      <c r="R26" s="828"/>
      <c r="S26" s="828"/>
      <c r="T26" s="828"/>
      <c r="U26" s="828"/>
      <c r="V26" s="828"/>
      <c r="W26" s="828"/>
      <c r="X26" s="828"/>
      <c r="Y26" s="828"/>
      <c r="Z26" s="828"/>
      <c r="AA26" s="828"/>
      <c r="AB26" s="828"/>
      <c r="AC26" s="828"/>
      <c r="AD26" s="828"/>
      <c r="AE26" s="828"/>
      <c r="AF26" s="828"/>
      <c r="AG26" s="828"/>
      <c r="AH26" s="828"/>
      <c r="AI26" s="828"/>
      <c r="AJ26" s="828"/>
      <c r="AK26" s="828"/>
      <c r="AL26" s="828"/>
      <c r="AM26" s="828"/>
      <c r="AN26" s="828"/>
      <c r="AO26" s="828"/>
      <c r="AP26" s="828"/>
      <c r="AQ26" s="828"/>
      <c r="AR26" s="828"/>
      <c r="AS26" s="828"/>
    </row>
    <row r="27" spans="1:45" ht="15.75">
      <c r="A27" s="755"/>
      <c r="B27" s="838" t="s">
        <v>2155</v>
      </c>
      <c r="C27" s="744"/>
      <c r="D27" s="1013">
        <v>1</v>
      </c>
      <c r="E27" s="759">
        <v>0</v>
      </c>
      <c r="F27" s="828"/>
      <c r="G27" s="828"/>
      <c r="H27" s="828"/>
      <c r="L27" s="828"/>
      <c r="M27" s="828"/>
      <c r="N27" s="828"/>
      <c r="O27" s="828"/>
      <c r="P27" s="828"/>
      <c r="Q27" s="828"/>
      <c r="R27" s="828"/>
      <c r="S27" s="828"/>
      <c r="T27" s="828"/>
      <c r="U27" s="828"/>
      <c r="V27" s="828"/>
      <c r="W27" s="828"/>
      <c r="X27" s="828"/>
      <c r="Y27" s="828"/>
      <c r="Z27" s="828"/>
      <c r="AA27" s="828"/>
      <c r="AB27" s="828"/>
      <c r="AC27" s="828"/>
      <c r="AD27" s="828"/>
      <c r="AE27" s="828"/>
      <c r="AF27" s="828"/>
      <c r="AG27" s="828"/>
      <c r="AH27" s="828"/>
      <c r="AI27" s="828"/>
      <c r="AJ27" s="828"/>
      <c r="AK27" s="828"/>
      <c r="AL27" s="828"/>
      <c r="AM27" s="828"/>
      <c r="AN27" s="828"/>
      <c r="AO27" s="828"/>
      <c r="AP27" s="828"/>
      <c r="AQ27" s="828"/>
      <c r="AR27" s="828"/>
      <c r="AS27" s="828"/>
    </row>
    <row r="28" spans="1:45" ht="15.75">
      <c r="A28" s="755"/>
      <c r="B28" s="838" t="s">
        <v>2156</v>
      </c>
      <c r="C28" s="744"/>
      <c r="D28" s="1013">
        <v>40</v>
      </c>
      <c r="E28" s="759">
        <v>0</v>
      </c>
      <c r="F28" s="828"/>
      <c r="G28" s="828"/>
      <c r="H28" s="828"/>
      <c r="L28" s="828"/>
      <c r="M28" s="828"/>
      <c r="N28" s="828"/>
      <c r="O28" s="828"/>
      <c r="P28" s="828"/>
      <c r="Q28" s="828"/>
      <c r="R28" s="828"/>
      <c r="S28" s="828"/>
      <c r="T28" s="828"/>
      <c r="U28" s="828"/>
      <c r="V28" s="828"/>
      <c r="W28" s="828"/>
      <c r="X28" s="828"/>
      <c r="Y28" s="828"/>
      <c r="Z28" s="828"/>
      <c r="AA28" s="828"/>
      <c r="AB28" s="828"/>
      <c r="AC28" s="828"/>
      <c r="AD28" s="828"/>
      <c r="AE28" s="828"/>
      <c r="AF28" s="828"/>
      <c r="AG28" s="828"/>
      <c r="AH28" s="828"/>
      <c r="AI28" s="828"/>
      <c r="AJ28" s="828"/>
      <c r="AK28" s="828"/>
      <c r="AL28" s="828"/>
      <c r="AM28" s="828"/>
      <c r="AN28" s="828"/>
      <c r="AO28" s="828"/>
      <c r="AP28" s="828"/>
      <c r="AQ28" s="828"/>
      <c r="AR28" s="828"/>
      <c r="AS28" s="828"/>
    </row>
    <row r="29" spans="1:45" ht="15.75">
      <c r="A29" s="755"/>
      <c r="B29" s="838" t="s">
        <v>2157</v>
      </c>
      <c r="C29" s="744"/>
      <c r="D29" s="1013">
        <v>10</v>
      </c>
      <c r="E29" s="759">
        <v>0</v>
      </c>
      <c r="F29" s="828"/>
      <c r="G29" s="828"/>
      <c r="H29" s="828"/>
      <c r="L29" s="828"/>
      <c r="M29" s="828"/>
      <c r="N29" s="828"/>
      <c r="O29" s="828"/>
      <c r="P29" s="828"/>
      <c r="Q29" s="828"/>
      <c r="R29" s="828"/>
      <c r="S29" s="828"/>
      <c r="T29" s="828"/>
      <c r="U29" s="828"/>
      <c r="V29" s="828"/>
      <c r="W29" s="828"/>
      <c r="X29" s="828"/>
      <c r="Y29" s="828"/>
      <c r="Z29" s="828"/>
      <c r="AA29" s="828"/>
      <c r="AB29" s="828"/>
      <c r="AC29" s="828"/>
      <c r="AD29" s="828"/>
      <c r="AE29" s="828"/>
      <c r="AF29" s="828"/>
      <c r="AG29" s="828"/>
      <c r="AH29" s="828"/>
      <c r="AI29" s="828"/>
      <c r="AJ29" s="828"/>
      <c r="AK29" s="828"/>
      <c r="AL29" s="828"/>
      <c r="AM29" s="828"/>
      <c r="AN29" s="828"/>
      <c r="AO29" s="828"/>
      <c r="AP29" s="828"/>
      <c r="AQ29" s="828"/>
      <c r="AR29" s="828"/>
      <c r="AS29" s="828"/>
    </row>
    <row r="30" spans="1:45" ht="31.5">
      <c r="A30" s="755"/>
      <c r="B30" s="841" t="s">
        <v>2158</v>
      </c>
      <c r="C30" s="744"/>
      <c r="D30" s="1007" t="s">
        <v>83</v>
      </c>
      <c r="E30" s="759">
        <v>0</v>
      </c>
      <c r="F30" s="828"/>
      <c r="G30" s="828"/>
      <c r="H30" s="828"/>
      <c r="L30" s="828"/>
      <c r="M30" s="828"/>
      <c r="N30" s="828"/>
      <c r="O30" s="828"/>
      <c r="P30" s="828"/>
      <c r="Q30" s="828"/>
      <c r="R30" s="828"/>
      <c r="S30" s="828"/>
      <c r="T30" s="828"/>
      <c r="U30" s="828"/>
      <c r="V30" s="828"/>
      <c r="W30" s="828"/>
      <c r="X30" s="828"/>
      <c r="Y30" s="828"/>
      <c r="Z30" s="828"/>
      <c r="AA30" s="828"/>
      <c r="AB30" s="828"/>
      <c r="AC30" s="828"/>
      <c r="AD30" s="828"/>
      <c r="AE30" s="828"/>
      <c r="AF30" s="828"/>
      <c r="AG30" s="828"/>
      <c r="AH30" s="828"/>
      <c r="AI30" s="828"/>
      <c r="AJ30" s="828"/>
      <c r="AK30" s="828"/>
      <c r="AL30" s="828"/>
      <c r="AM30" s="828"/>
      <c r="AN30" s="828"/>
      <c r="AO30" s="828"/>
      <c r="AP30" s="828"/>
      <c r="AQ30" s="828"/>
      <c r="AR30" s="828"/>
      <c r="AS30" s="828"/>
    </row>
    <row r="31" spans="1:45" ht="15.75">
      <c r="A31" s="755"/>
      <c r="B31" s="838" t="s">
        <v>3199</v>
      </c>
      <c r="C31" s="744"/>
      <c r="D31" s="1013"/>
      <c r="E31" s="759">
        <v>0</v>
      </c>
      <c r="F31" s="828"/>
      <c r="G31" s="828"/>
      <c r="H31" s="828"/>
      <c r="L31" s="828"/>
      <c r="M31" s="828"/>
      <c r="N31" s="828"/>
      <c r="O31" s="828"/>
      <c r="P31" s="828"/>
      <c r="Q31" s="828"/>
      <c r="R31" s="828"/>
      <c r="S31" s="828"/>
      <c r="T31" s="828"/>
      <c r="U31" s="828"/>
      <c r="V31" s="828"/>
      <c r="W31" s="828"/>
      <c r="X31" s="828"/>
      <c r="Y31" s="828"/>
      <c r="Z31" s="828"/>
      <c r="AA31" s="828"/>
      <c r="AB31" s="828"/>
      <c r="AC31" s="828"/>
      <c r="AD31" s="828"/>
      <c r="AE31" s="828"/>
      <c r="AF31" s="828"/>
      <c r="AG31" s="828"/>
      <c r="AH31" s="828"/>
      <c r="AI31" s="828"/>
      <c r="AJ31" s="828"/>
      <c r="AK31" s="828"/>
      <c r="AL31" s="828"/>
      <c r="AM31" s="828"/>
      <c r="AN31" s="828"/>
      <c r="AO31" s="828"/>
      <c r="AP31" s="828"/>
      <c r="AQ31" s="828"/>
      <c r="AR31" s="828"/>
      <c r="AS31" s="828"/>
    </row>
    <row r="32" spans="1:45" ht="15.75">
      <c r="A32" s="755"/>
      <c r="B32" s="838" t="s">
        <v>3198</v>
      </c>
      <c r="C32" s="744"/>
      <c r="D32" s="1013">
        <v>10</v>
      </c>
      <c r="E32" s="759"/>
      <c r="F32" s="828"/>
      <c r="G32" s="828"/>
      <c r="H32" s="828"/>
      <c r="L32" s="828"/>
      <c r="M32" s="828"/>
      <c r="N32" s="828"/>
      <c r="O32" s="828"/>
      <c r="P32" s="828"/>
      <c r="Q32" s="828"/>
      <c r="R32" s="828"/>
      <c r="S32" s="828"/>
      <c r="T32" s="828"/>
      <c r="U32" s="828"/>
      <c r="V32" s="828"/>
      <c r="W32" s="828"/>
      <c r="X32" s="828"/>
      <c r="Y32" s="828"/>
      <c r="Z32" s="828"/>
      <c r="AA32" s="828"/>
      <c r="AB32" s="828"/>
      <c r="AC32" s="828"/>
      <c r="AD32" s="828"/>
      <c r="AE32" s="828"/>
      <c r="AF32" s="828"/>
      <c r="AG32" s="828"/>
      <c r="AH32" s="828"/>
      <c r="AI32" s="828"/>
      <c r="AJ32" s="828"/>
      <c r="AK32" s="828"/>
      <c r="AL32" s="828"/>
      <c r="AM32" s="828"/>
      <c r="AN32" s="828"/>
      <c r="AO32" s="828"/>
      <c r="AP32" s="828"/>
      <c r="AQ32" s="828"/>
      <c r="AR32" s="828"/>
      <c r="AS32" s="828"/>
    </row>
    <row r="33" spans="1:45" ht="15.75" customHeight="1">
      <c r="A33" s="755"/>
      <c r="B33" s="840" t="s">
        <v>2161</v>
      </c>
      <c r="C33" s="744" t="s">
        <v>2701</v>
      </c>
      <c r="D33" s="1013"/>
      <c r="E33" s="759"/>
      <c r="F33" s="828"/>
      <c r="G33" s="828"/>
      <c r="H33" s="828"/>
      <c r="L33" s="828"/>
      <c r="M33" s="828"/>
      <c r="N33" s="828"/>
      <c r="O33" s="828"/>
      <c r="P33" s="828"/>
      <c r="Q33" s="828"/>
      <c r="R33" s="828"/>
      <c r="S33" s="828"/>
      <c r="T33" s="828"/>
      <c r="U33" s="828"/>
      <c r="V33" s="828"/>
      <c r="W33" s="828"/>
      <c r="X33" s="828"/>
      <c r="Y33" s="828"/>
      <c r="Z33" s="828"/>
      <c r="AA33" s="828"/>
      <c r="AB33" s="828"/>
      <c r="AC33" s="828"/>
      <c r="AD33" s="828"/>
      <c r="AE33" s="828"/>
      <c r="AF33" s="828"/>
      <c r="AG33" s="828"/>
      <c r="AH33" s="828"/>
      <c r="AI33" s="828"/>
      <c r="AJ33" s="828"/>
      <c r="AK33" s="828"/>
      <c r="AL33" s="828"/>
      <c r="AM33" s="828"/>
      <c r="AN33" s="828"/>
      <c r="AO33" s="828"/>
      <c r="AP33" s="828"/>
      <c r="AQ33" s="828"/>
      <c r="AR33" s="828"/>
      <c r="AS33" s="828"/>
    </row>
    <row r="34" spans="1:45" ht="15.75" customHeight="1">
      <c r="A34" s="755"/>
      <c r="B34" s="838" t="s">
        <v>2169</v>
      </c>
      <c r="C34" s="744"/>
      <c r="D34" s="1013">
        <v>30</v>
      </c>
      <c r="E34" s="759">
        <v>0</v>
      </c>
      <c r="F34" s="828"/>
      <c r="G34" s="828"/>
      <c r="H34" s="828"/>
      <c r="L34" s="828"/>
      <c r="M34" s="828"/>
      <c r="N34" s="828"/>
      <c r="O34" s="828"/>
      <c r="P34" s="828"/>
      <c r="Q34" s="828"/>
      <c r="R34" s="828"/>
      <c r="S34" s="828"/>
      <c r="T34" s="828"/>
      <c r="U34" s="828"/>
      <c r="V34" s="828"/>
      <c r="W34" s="828"/>
      <c r="X34" s="828"/>
      <c r="Y34" s="828"/>
      <c r="Z34" s="828"/>
      <c r="AA34" s="828"/>
      <c r="AB34" s="828"/>
      <c r="AC34" s="828"/>
      <c r="AD34" s="828"/>
      <c r="AE34" s="828"/>
      <c r="AF34" s="828"/>
      <c r="AG34" s="828"/>
      <c r="AH34" s="828"/>
      <c r="AI34" s="828"/>
      <c r="AJ34" s="828"/>
      <c r="AK34" s="828"/>
      <c r="AL34" s="828"/>
      <c r="AM34" s="828"/>
      <c r="AN34" s="828"/>
      <c r="AO34" s="828"/>
      <c r="AP34" s="828"/>
      <c r="AQ34" s="828"/>
      <c r="AR34" s="828"/>
      <c r="AS34" s="828"/>
    </row>
    <row r="35" spans="1:45" ht="15.75" customHeight="1">
      <c r="A35" s="755"/>
      <c r="B35" s="838" t="s">
        <v>2170</v>
      </c>
      <c r="C35" s="744"/>
      <c r="D35" s="1013">
        <v>50</v>
      </c>
      <c r="E35" s="759">
        <v>0</v>
      </c>
      <c r="F35" s="828"/>
      <c r="G35" s="828"/>
      <c r="H35" s="828"/>
      <c r="L35" s="828"/>
      <c r="M35" s="828"/>
      <c r="N35" s="828"/>
      <c r="O35" s="828"/>
      <c r="P35" s="828"/>
      <c r="Q35" s="828"/>
      <c r="R35" s="828"/>
      <c r="S35" s="828"/>
      <c r="T35" s="828"/>
      <c r="U35" s="828"/>
      <c r="V35" s="828"/>
      <c r="W35" s="828"/>
      <c r="X35" s="828"/>
      <c r="Y35" s="828"/>
      <c r="Z35" s="828"/>
      <c r="AA35" s="828"/>
      <c r="AB35" s="828"/>
      <c r="AC35" s="828"/>
      <c r="AD35" s="828"/>
      <c r="AE35" s="828"/>
      <c r="AF35" s="828"/>
      <c r="AG35" s="828"/>
      <c r="AH35" s="828"/>
      <c r="AI35" s="828"/>
      <c r="AJ35" s="828"/>
      <c r="AK35" s="828"/>
      <c r="AL35" s="828"/>
      <c r="AM35" s="828"/>
      <c r="AN35" s="828"/>
      <c r="AO35" s="828"/>
      <c r="AP35" s="828"/>
      <c r="AQ35" s="828"/>
      <c r="AR35" s="828"/>
      <c r="AS35" s="828"/>
    </row>
    <row r="36" spans="1:45" ht="15.75" customHeight="1">
      <c r="A36" s="755"/>
      <c r="B36" s="840" t="s">
        <v>2168</v>
      </c>
      <c r="C36" s="744" t="s">
        <v>2698</v>
      </c>
      <c r="D36" s="783"/>
      <c r="E36" s="759"/>
      <c r="F36" s="828"/>
      <c r="G36" s="828"/>
      <c r="H36" s="828"/>
      <c r="L36" s="828"/>
      <c r="M36" s="828"/>
      <c r="N36" s="828"/>
      <c r="O36" s="828"/>
      <c r="P36" s="828"/>
      <c r="Q36" s="828"/>
      <c r="R36" s="828"/>
      <c r="S36" s="828"/>
      <c r="T36" s="828"/>
      <c r="U36" s="828"/>
      <c r="V36" s="828"/>
      <c r="W36" s="828"/>
      <c r="X36" s="828"/>
      <c r="Y36" s="828"/>
      <c r="Z36" s="828"/>
      <c r="AA36" s="828"/>
      <c r="AB36" s="828"/>
      <c r="AC36" s="828"/>
      <c r="AD36" s="828"/>
      <c r="AE36" s="828"/>
      <c r="AF36" s="828"/>
      <c r="AG36" s="828"/>
      <c r="AH36" s="828"/>
      <c r="AI36" s="828"/>
      <c r="AJ36" s="828"/>
      <c r="AK36" s="828"/>
      <c r="AL36" s="828"/>
      <c r="AM36" s="828"/>
      <c r="AN36" s="828"/>
      <c r="AO36" s="828"/>
      <c r="AP36" s="828"/>
      <c r="AQ36" s="828"/>
      <c r="AR36" s="828"/>
      <c r="AS36" s="828"/>
    </row>
    <row r="37" spans="1:45" ht="29.25" customHeight="1">
      <c r="A37" s="755"/>
      <c r="B37" s="839" t="s">
        <v>2134</v>
      </c>
      <c r="C37" s="744"/>
      <c r="D37" s="1175" t="s">
        <v>2532</v>
      </c>
      <c r="E37" s="759"/>
      <c r="F37" s="828"/>
      <c r="G37" s="828"/>
      <c r="H37" s="828"/>
      <c r="L37" s="828"/>
      <c r="M37" s="828"/>
      <c r="N37" s="828"/>
      <c r="O37" s="828"/>
      <c r="P37" s="828"/>
      <c r="Q37" s="828"/>
      <c r="R37" s="828"/>
      <c r="S37" s="828"/>
      <c r="T37" s="828"/>
      <c r="U37" s="828"/>
      <c r="V37" s="828"/>
      <c r="W37" s="828"/>
      <c r="X37" s="828"/>
      <c r="Y37" s="828"/>
      <c r="Z37" s="828"/>
      <c r="AA37" s="828"/>
      <c r="AB37" s="828"/>
      <c r="AC37" s="828"/>
      <c r="AD37" s="828"/>
      <c r="AE37" s="828"/>
      <c r="AF37" s="828"/>
      <c r="AG37" s="828"/>
      <c r="AH37" s="828"/>
      <c r="AI37" s="828"/>
      <c r="AJ37" s="828"/>
      <c r="AK37" s="828"/>
      <c r="AL37" s="828"/>
      <c r="AM37" s="828"/>
      <c r="AN37" s="828"/>
      <c r="AO37" s="828"/>
      <c r="AP37" s="828"/>
      <c r="AQ37" s="828"/>
      <c r="AR37" s="828"/>
      <c r="AS37" s="828"/>
    </row>
    <row r="38" spans="1:45" s="843" customFormat="1" ht="15.75" customHeight="1">
      <c r="A38" s="1048"/>
      <c r="B38" s="840" t="s">
        <v>3118</v>
      </c>
      <c r="C38" s="961"/>
      <c r="D38" s="1176" t="s">
        <v>2531</v>
      </c>
      <c r="E38" s="1045"/>
      <c r="F38" s="828"/>
      <c r="G38" s="828"/>
      <c r="H38" s="828"/>
      <c r="I38" s="828"/>
      <c r="J38" s="828"/>
      <c r="K38" s="828"/>
      <c r="L38" s="828"/>
      <c r="M38" s="828"/>
      <c r="N38" s="828"/>
      <c r="O38" s="828"/>
      <c r="P38" s="828"/>
      <c r="Q38" s="828"/>
      <c r="R38" s="828"/>
      <c r="S38" s="828"/>
      <c r="T38" s="828"/>
      <c r="U38" s="828"/>
      <c r="V38" s="828"/>
      <c r="W38" s="828"/>
      <c r="X38" s="828"/>
      <c r="Y38" s="828"/>
      <c r="Z38" s="828"/>
      <c r="AA38" s="828"/>
      <c r="AB38" s="828"/>
      <c r="AC38" s="828"/>
      <c r="AD38" s="828"/>
      <c r="AE38" s="828"/>
      <c r="AF38" s="828"/>
      <c r="AG38" s="828"/>
      <c r="AH38" s="828"/>
      <c r="AI38" s="828"/>
      <c r="AJ38" s="828"/>
      <c r="AK38" s="828"/>
      <c r="AL38" s="828"/>
      <c r="AM38" s="828"/>
      <c r="AN38" s="828"/>
      <c r="AO38" s="828"/>
      <c r="AP38" s="828"/>
      <c r="AQ38" s="828"/>
      <c r="AR38" s="828"/>
      <c r="AS38" s="828"/>
    </row>
    <row r="39" spans="1:45" s="835" customFormat="1" ht="15.75" customHeight="1">
      <c r="A39" s="801" t="s">
        <v>718</v>
      </c>
      <c r="B39" s="849"/>
      <c r="C39" s="850"/>
      <c r="D39" s="850"/>
      <c r="E39" s="851"/>
      <c r="F39" s="828"/>
      <c r="G39" s="828"/>
      <c r="H39" s="828"/>
      <c r="I39" s="828"/>
      <c r="J39" s="828"/>
      <c r="K39" s="828"/>
      <c r="L39" s="828"/>
      <c r="M39" s="828"/>
      <c r="N39" s="828"/>
      <c r="O39" s="828"/>
      <c r="P39" s="828"/>
      <c r="Q39" s="828"/>
      <c r="R39" s="828"/>
      <c r="S39" s="828"/>
      <c r="T39" s="828"/>
      <c r="U39" s="828"/>
      <c r="V39" s="828"/>
      <c r="W39" s="828"/>
      <c r="X39" s="828"/>
      <c r="Y39" s="828"/>
      <c r="Z39" s="828"/>
      <c r="AA39" s="828"/>
      <c r="AB39" s="828"/>
      <c r="AC39" s="828"/>
      <c r="AD39" s="828"/>
      <c r="AE39" s="828"/>
      <c r="AF39" s="828"/>
      <c r="AG39" s="828"/>
      <c r="AH39" s="828"/>
      <c r="AI39" s="828"/>
      <c r="AJ39" s="828"/>
      <c r="AK39" s="828"/>
      <c r="AL39" s="828"/>
      <c r="AM39" s="828"/>
      <c r="AN39" s="828"/>
      <c r="AO39" s="828"/>
      <c r="AP39" s="828"/>
      <c r="AQ39" s="828"/>
      <c r="AR39" s="828"/>
      <c r="AS39" s="828"/>
    </row>
    <row r="40" spans="1:45" s="853" customFormat="1" ht="18.75" customHeight="1">
      <c r="A40" s="1041">
        <v>200</v>
      </c>
      <c r="B40" s="1049" t="s">
        <v>2176</v>
      </c>
      <c r="C40" s="780" t="s">
        <v>2724</v>
      </c>
      <c r="D40" s="1181" t="s">
        <v>550</v>
      </c>
      <c r="E40" s="1051"/>
      <c r="F40" s="828"/>
      <c r="G40" s="828"/>
      <c r="H40" s="828"/>
      <c r="I40" s="828"/>
      <c r="J40" s="828"/>
      <c r="K40" s="828"/>
      <c r="L40" s="828"/>
      <c r="M40" s="828"/>
      <c r="N40" s="828"/>
      <c r="O40" s="828"/>
      <c r="P40" s="828"/>
      <c r="Q40" s="828"/>
      <c r="R40" s="828"/>
      <c r="S40" s="828"/>
      <c r="T40" s="828"/>
      <c r="U40" s="828"/>
      <c r="V40" s="828"/>
      <c r="W40" s="828"/>
      <c r="X40" s="828"/>
      <c r="Y40" s="828"/>
      <c r="Z40" s="828"/>
      <c r="AA40" s="828"/>
      <c r="AB40" s="828"/>
      <c r="AC40" s="828"/>
      <c r="AD40" s="828"/>
      <c r="AE40" s="828"/>
      <c r="AF40" s="828"/>
      <c r="AG40" s="828"/>
      <c r="AH40" s="828"/>
      <c r="AI40" s="828"/>
      <c r="AJ40" s="828"/>
      <c r="AK40" s="828"/>
      <c r="AL40" s="828"/>
      <c r="AM40" s="828"/>
      <c r="AN40" s="828"/>
      <c r="AO40" s="828"/>
      <c r="AP40" s="828"/>
      <c r="AQ40" s="828"/>
      <c r="AR40" s="828"/>
      <c r="AS40" s="828"/>
    </row>
    <row r="41" spans="1:45" ht="31.5">
      <c r="A41" s="755"/>
      <c r="B41" s="1281" t="s">
        <v>3193</v>
      </c>
      <c r="C41" s="744" t="s">
        <v>2725</v>
      </c>
      <c r="D41" s="783"/>
      <c r="E41" s="759"/>
      <c r="F41" s="828"/>
      <c r="G41" s="828"/>
      <c r="H41" s="828"/>
      <c r="L41" s="828"/>
      <c r="M41" s="828"/>
      <c r="N41" s="828"/>
      <c r="O41" s="828"/>
      <c r="P41" s="828"/>
      <c r="Q41" s="828"/>
      <c r="R41" s="828"/>
      <c r="S41" s="828"/>
      <c r="T41" s="828"/>
      <c r="U41" s="828"/>
      <c r="V41" s="828"/>
      <c r="W41" s="828"/>
      <c r="X41" s="828"/>
      <c r="Y41" s="828"/>
      <c r="Z41" s="828"/>
      <c r="AA41" s="828"/>
      <c r="AB41" s="828"/>
      <c r="AC41" s="828"/>
      <c r="AD41" s="828"/>
      <c r="AE41" s="828"/>
      <c r="AF41" s="828"/>
      <c r="AG41" s="828"/>
      <c r="AH41" s="828"/>
      <c r="AI41" s="828"/>
      <c r="AJ41" s="828"/>
      <c r="AK41" s="828"/>
      <c r="AL41" s="828"/>
      <c r="AM41" s="828"/>
      <c r="AN41" s="828"/>
      <c r="AO41" s="828"/>
      <c r="AP41" s="828"/>
      <c r="AQ41" s="828"/>
      <c r="AR41" s="828"/>
      <c r="AS41" s="828"/>
    </row>
    <row r="42" spans="1:45" ht="15.75">
      <c r="A42" s="755"/>
      <c r="B42" s="838" t="s">
        <v>2150</v>
      </c>
      <c r="C42" s="744"/>
      <c r="D42" s="1013" t="s">
        <v>2177</v>
      </c>
      <c r="E42" s="759"/>
      <c r="F42" s="828"/>
      <c r="G42" s="828"/>
      <c r="H42" s="828"/>
      <c r="L42" s="828"/>
      <c r="M42" s="828"/>
      <c r="N42" s="828"/>
      <c r="O42" s="828"/>
      <c r="P42" s="828"/>
      <c r="Q42" s="828"/>
      <c r="R42" s="828"/>
      <c r="S42" s="828"/>
      <c r="T42" s="828"/>
      <c r="U42" s="828"/>
      <c r="V42" s="828"/>
      <c r="W42" s="828"/>
      <c r="X42" s="828"/>
      <c r="Y42" s="828"/>
      <c r="Z42" s="828"/>
      <c r="AA42" s="828"/>
      <c r="AB42" s="828"/>
      <c r="AC42" s="828"/>
      <c r="AD42" s="828"/>
      <c r="AE42" s="828"/>
      <c r="AF42" s="828"/>
      <c r="AG42" s="828"/>
      <c r="AH42" s="828"/>
      <c r="AI42" s="828"/>
      <c r="AJ42" s="828"/>
      <c r="AK42" s="828"/>
      <c r="AL42" s="828"/>
      <c r="AM42" s="828"/>
      <c r="AN42" s="828"/>
      <c r="AO42" s="828"/>
      <c r="AP42" s="828"/>
      <c r="AQ42" s="828"/>
      <c r="AR42" s="828"/>
      <c r="AS42" s="828"/>
    </row>
    <row r="43" spans="1:45" ht="15.75">
      <c r="A43" s="755"/>
      <c r="B43" s="838" t="s">
        <v>2151</v>
      </c>
      <c r="C43" s="744"/>
      <c r="D43" s="783"/>
      <c r="E43" s="759"/>
      <c r="F43" s="828"/>
      <c r="G43" s="828"/>
      <c r="H43" s="828"/>
      <c r="L43" s="828"/>
      <c r="M43" s="828"/>
      <c r="N43" s="828"/>
      <c r="O43" s="828"/>
      <c r="P43" s="828"/>
      <c r="Q43" s="828"/>
      <c r="R43" s="828"/>
      <c r="S43" s="828"/>
      <c r="T43" s="828"/>
      <c r="U43" s="828"/>
      <c r="V43" s="828"/>
      <c r="W43" s="828"/>
      <c r="X43" s="828"/>
      <c r="Y43" s="828"/>
      <c r="Z43" s="828"/>
      <c r="AA43" s="828"/>
      <c r="AB43" s="828"/>
      <c r="AC43" s="828"/>
      <c r="AD43" s="828"/>
      <c r="AE43" s="828"/>
      <c r="AF43" s="828"/>
      <c r="AG43" s="828"/>
      <c r="AH43" s="828"/>
      <c r="AI43" s="828"/>
      <c r="AJ43" s="828"/>
      <c r="AK43" s="828"/>
      <c r="AL43" s="828"/>
      <c r="AM43" s="828"/>
      <c r="AN43" s="828"/>
      <c r="AO43" s="828"/>
      <c r="AP43" s="828"/>
      <c r="AQ43" s="828"/>
      <c r="AR43" s="828"/>
      <c r="AS43" s="828"/>
    </row>
    <row r="44" spans="1:45" ht="15.75" customHeight="1">
      <c r="A44" s="755"/>
      <c r="B44" s="838" t="s">
        <v>2178</v>
      </c>
      <c r="C44" s="744"/>
      <c r="D44" s="1022">
        <v>25</v>
      </c>
      <c r="E44" s="759">
        <v>0</v>
      </c>
      <c r="F44" s="828"/>
      <c r="G44" s="828"/>
      <c r="H44" s="828"/>
      <c r="L44" s="828"/>
      <c r="M44" s="828"/>
      <c r="N44" s="828"/>
      <c r="O44" s="828"/>
      <c r="P44" s="828"/>
      <c r="Q44" s="828"/>
      <c r="R44" s="828"/>
      <c r="S44" s="828"/>
      <c r="T44" s="828"/>
      <c r="U44" s="828"/>
      <c r="V44" s="828"/>
      <c r="W44" s="828"/>
      <c r="X44" s="828"/>
      <c r="Y44" s="828"/>
      <c r="Z44" s="828"/>
      <c r="AA44" s="828"/>
      <c r="AB44" s="828"/>
      <c r="AC44" s="828"/>
      <c r="AD44" s="828"/>
      <c r="AE44" s="828"/>
      <c r="AF44" s="828"/>
      <c r="AG44" s="828"/>
      <c r="AH44" s="828"/>
      <c r="AI44" s="828"/>
      <c r="AJ44" s="828"/>
      <c r="AK44" s="828"/>
      <c r="AL44" s="828"/>
      <c r="AM44" s="828"/>
      <c r="AN44" s="828"/>
      <c r="AO44" s="828"/>
      <c r="AP44" s="828"/>
      <c r="AQ44" s="828"/>
      <c r="AR44" s="828"/>
      <c r="AS44" s="828"/>
    </row>
    <row r="45" spans="1:45" ht="15.75" customHeight="1">
      <c r="A45" s="755"/>
      <c r="B45" s="838" t="s">
        <v>2179</v>
      </c>
      <c r="C45" s="744"/>
      <c r="D45" s="1022">
        <v>75</v>
      </c>
      <c r="E45" s="759">
        <v>0</v>
      </c>
      <c r="F45" s="828"/>
      <c r="G45" s="828"/>
      <c r="H45" s="828"/>
      <c r="L45" s="828"/>
      <c r="M45" s="828"/>
      <c r="N45" s="828"/>
      <c r="O45" s="828"/>
      <c r="P45" s="828"/>
      <c r="Q45" s="828"/>
      <c r="R45" s="828"/>
      <c r="S45" s="828"/>
      <c r="T45" s="828"/>
      <c r="U45" s="828"/>
      <c r="V45" s="828"/>
      <c r="W45" s="828"/>
      <c r="X45" s="828"/>
      <c r="Y45" s="828"/>
      <c r="Z45" s="828"/>
      <c r="AA45" s="828"/>
      <c r="AB45" s="828"/>
      <c r="AC45" s="828"/>
      <c r="AD45" s="828"/>
      <c r="AE45" s="828"/>
      <c r="AF45" s="828"/>
      <c r="AG45" s="828"/>
      <c r="AH45" s="828"/>
      <c r="AI45" s="828"/>
      <c r="AJ45" s="828"/>
      <c r="AK45" s="828"/>
      <c r="AL45" s="828"/>
      <c r="AM45" s="828"/>
      <c r="AN45" s="828"/>
      <c r="AO45" s="828"/>
      <c r="AP45" s="828"/>
      <c r="AQ45" s="828"/>
      <c r="AR45" s="828"/>
      <c r="AS45" s="828"/>
    </row>
    <row r="46" spans="1:45" ht="15.75">
      <c r="A46" s="755"/>
      <c r="B46" s="937" t="s">
        <v>733</v>
      </c>
      <c r="C46" s="744" t="s">
        <v>3119</v>
      </c>
      <c r="D46" s="1012"/>
      <c r="E46" s="914"/>
      <c r="F46" s="828"/>
      <c r="G46" s="828"/>
      <c r="H46" s="828"/>
      <c r="L46" s="828"/>
      <c r="M46" s="828"/>
      <c r="N46" s="828"/>
      <c r="O46" s="828"/>
      <c r="P46" s="828"/>
      <c r="Q46" s="828"/>
      <c r="R46" s="828"/>
      <c r="S46" s="828"/>
      <c r="T46" s="828"/>
      <c r="U46" s="828"/>
      <c r="V46" s="828"/>
      <c r="W46" s="828"/>
      <c r="X46" s="828"/>
      <c r="Y46" s="828"/>
      <c r="Z46" s="828"/>
      <c r="AA46" s="828"/>
      <c r="AB46" s="828"/>
      <c r="AC46" s="828"/>
      <c r="AD46" s="828"/>
      <c r="AE46" s="828"/>
      <c r="AF46" s="828"/>
      <c r="AG46" s="828"/>
      <c r="AH46" s="828"/>
      <c r="AI46" s="828"/>
      <c r="AJ46" s="828"/>
      <c r="AK46" s="828"/>
      <c r="AL46" s="828"/>
      <c r="AM46" s="828"/>
      <c r="AN46" s="828"/>
      <c r="AO46" s="828"/>
      <c r="AP46" s="828"/>
      <c r="AQ46" s="828"/>
      <c r="AR46" s="828"/>
      <c r="AS46" s="828"/>
    </row>
    <row r="47" spans="1:45" ht="15.75">
      <c r="A47" s="755"/>
      <c r="B47" s="855" t="s">
        <v>735</v>
      </c>
      <c r="C47" s="744"/>
      <c r="D47" s="1013">
        <v>0</v>
      </c>
      <c r="E47" s="759">
        <v>0</v>
      </c>
      <c r="F47" s="828"/>
      <c r="G47" s="828"/>
      <c r="H47" s="828"/>
      <c r="L47" s="828"/>
      <c r="M47" s="828"/>
      <c r="N47" s="828"/>
      <c r="O47" s="828"/>
      <c r="P47" s="828"/>
      <c r="Q47" s="828"/>
      <c r="R47" s="828"/>
      <c r="S47" s="828"/>
      <c r="T47" s="828"/>
      <c r="U47" s="828"/>
      <c r="V47" s="828"/>
      <c r="W47" s="828"/>
      <c r="X47" s="828"/>
      <c r="Y47" s="828"/>
      <c r="Z47" s="828"/>
      <c r="AA47" s="828"/>
      <c r="AB47" s="828"/>
      <c r="AC47" s="828"/>
      <c r="AD47" s="828"/>
      <c r="AE47" s="828"/>
      <c r="AF47" s="828"/>
      <c r="AG47" s="828"/>
      <c r="AH47" s="828"/>
      <c r="AI47" s="828"/>
      <c r="AJ47" s="828"/>
      <c r="AK47" s="828"/>
      <c r="AL47" s="828"/>
      <c r="AM47" s="828"/>
      <c r="AN47" s="828"/>
      <c r="AO47" s="828"/>
      <c r="AP47" s="828"/>
      <c r="AQ47" s="828"/>
      <c r="AR47" s="828"/>
      <c r="AS47" s="828"/>
    </row>
    <row r="48" spans="1:45" ht="15.75">
      <c r="A48" s="755"/>
      <c r="B48" s="855" t="s">
        <v>736</v>
      </c>
      <c r="C48" s="744"/>
      <c r="D48" s="1013">
        <v>15</v>
      </c>
      <c r="E48" s="759">
        <v>0</v>
      </c>
      <c r="F48" s="828"/>
      <c r="G48" s="828"/>
      <c r="H48" s="828"/>
      <c r="L48" s="828"/>
      <c r="M48" s="828"/>
      <c r="N48" s="828"/>
      <c r="O48" s="828"/>
      <c r="P48" s="828"/>
      <c r="Q48" s="828"/>
      <c r="R48" s="828"/>
      <c r="S48" s="828"/>
      <c r="T48" s="828"/>
      <c r="U48" s="828"/>
      <c r="V48" s="828"/>
      <c r="W48" s="828"/>
      <c r="X48" s="828"/>
      <c r="Y48" s="828"/>
      <c r="Z48" s="828"/>
      <c r="AA48" s="828"/>
      <c r="AB48" s="828"/>
      <c r="AC48" s="828"/>
      <c r="AD48" s="828"/>
      <c r="AE48" s="828"/>
      <c r="AF48" s="828"/>
      <c r="AG48" s="828"/>
      <c r="AH48" s="828"/>
      <c r="AI48" s="828"/>
      <c r="AJ48" s="828"/>
      <c r="AK48" s="828"/>
      <c r="AL48" s="828"/>
      <c r="AM48" s="828"/>
      <c r="AN48" s="828"/>
      <c r="AO48" s="828"/>
      <c r="AP48" s="828"/>
      <c r="AQ48" s="828"/>
      <c r="AR48" s="828"/>
      <c r="AS48" s="828"/>
    </row>
    <row r="49" spans="1:45" ht="15.75">
      <c r="A49" s="755"/>
      <c r="B49" s="855" t="s">
        <v>737</v>
      </c>
      <c r="C49" s="744"/>
      <c r="D49" s="1013">
        <v>0</v>
      </c>
      <c r="E49" s="759">
        <v>0</v>
      </c>
      <c r="F49" s="828"/>
      <c r="G49" s="828"/>
      <c r="H49" s="828"/>
      <c r="L49" s="828"/>
      <c r="M49" s="828"/>
      <c r="N49" s="828"/>
      <c r="O49" s="828"/>
      <c r="P49" s="828"/>
      <c r="Q49" s="828"/>
      <c r="R49" s="828"/>
      <c r="S49" s="828"/>
      <c r="T49" s="828"/>
      <c r="U49" s="828"/>
      <c r="V49" s="828"/>
      <c r="W49" s="828"/>
      <c r="X49" s="828"/>
      <c r="Y49" s="828"/>
      <c r="Z49" s="828"/>
      <c r="AA49" s="828"/>
      <c r="AB49" s="828"/>
      <c r="AC49" s="828"/>
      <c r="AD49" s="828"/>
      <c r="AE49" s="828"/>
      <c r="AF49" s="828"/>
      <c r="AG49" s="828"/>
      <c r="AH49" s="828"/>
      <c r="AI49" s="828"/>
      <c r="AJ49" s="828"/>
      <c r="AK49" s="828"/>
      <c r="AL49" s="828"/>
      <c r="AM49" s="828"/>
      <c r="AN49" s="828"/>
      <c r="AO49" s="828"/>
      <c r="AP49" s="828"/>
      <c r="AQ49" s="828"/>
      <c r="AR49" s="828"/>
      <c r="AS49" s="828"/>
    </row>
    <row r="50" spans="1:45" s="843" customFormat="1" ht="19.5" customHeight="1">
      <c r="A50" s="753"/>
      <c r="B50" s="856" t="s">
        <v>738</v>
      </c>
      <c r="C50" s="754"/>
      <c r="D50" s="1015">
        <v>1</v>
      </c>
      <c r="E50" s="1177">
        <v>0</v>
      </c>
      <c r="F50" s="828"/>
      <c r="G50" s="828"/>
      <c r="H50" s="828"/>
      <c r="I50" s="828"/>
      <c r="J50" s="828"/>
      <c r="K50" s="828"/>
      <c r="L50" s="828"/>
      <c r="M50" s="828"/>
      <c r="N50" s="828"/>
      <c r="O50" s="828"/>
      <c r="P50" s="828"/>
      <c r="Q50" s="828"/>
      <c r="R50" s="828"/>
      <c r="S50" s="828"/>
      <c r="T50" s="828"/>
      <c r="U50" s="828"/>
      <c r="V50" s="828"/>
      <c r="W50" s="828"/>
      <c r="X50" s="828"/>
      <c r="Y50" s="828"/>
      <c r="Z50" s="828"/>
      <c r="AA50" s="828"/>
      <c r="AB50" s="828"/>
      <c r="AC50" s="828"/>
      <c r="AD50" s="828"/>
      <c r="AE50" s="828"/>
      <c r="AF50" s="828"/>
      <c r="AG50" s="828"/>
      <c r="AH50" s="828"/>
      <c r="AI50" s="828"/>
      <c r="AJ50" s="828"/>
      <c r="AK50" s="828"/>
      <c r="AL50" s="828"/>
      <c r="AM50" s="828"/>
      <c r="AN50" s="828"/>
      <c r="AO50" s="828"/>
      <c r="AP50" s="828"/>
      <c r="AQ50" s="828"/>
      <c r="AR50" s="828"/>
      <c r="AS50" s="828"/>
    </row>
    <row r="51" spans="1:45" s="837" customFormat="1" ht="18.75" customHeight="1">
      <c r="A51" s="755">
        <v>202</v>
      </c>
      <c r="B51" s="857" t="s">
        <v>744</v>
      </c>
      <c r="C51" s="756"/>
      <c r="D51" s="756"/>
      <c r="E51" s="1026"/>
      <c r="F51" s="828"/>
      <c r="G51" s="828"/>
      <c r="H51" s="828"/>
      <c r="I51" s="828"/>
      <c r="J51" s="828"/>
      <c r="K51" s="828"/>
      <c r="L51" s="828"/>
      <c r="M51" s="828"/>
      <c r="N51" s="828"/>
      <c r="O51" s="828"/>
      <c r="P51" s="828"/>
      <c r="Q51" s="828"/>
      <c r="R51" s="828"/>
      <c r="S51" s="828"/>
      <c r="T51" s="828"/>
      <c r="U51" s="828"/>
      <c r="V51" s="828"/>
      <c r="W51" s="828"/>
      <c r="X51" s="828"/>
      <c r="Y51" s="828"/>
      <c r="Z51" s="828"/>
      <c r="AA51" s="828"/>
      <c r="AB51" s="828"/>
      <c r="AC51" s="828"/>
      <c r="AD51" s="828"/>
      <c r="AE51" s="828"/>
      <c r="AF51" s="828"/>
      <c r="AG51" s="828"/>
      <c r="AH51" s="828"/>
      <c r="AI51" s="828"/>
      <c r="AJ51" s="828"/>
      <c r="AK51" s="828"/>
      <c r="AL51" s="828"/>
      <c r="AM51" s="828"/>
      <c r="AN51" s="828"/>
      <c r="AO51" s="828"/>
      <c r="AP51" s="828"/>
      <c r="AQ51" s="828"/>
      <c r="AR51" s="828"/>
      <c r="AS51" s="828"/>
    </row>
    <row r="52" spans="1:45" s="853" customFormat="1" ht="15.75" customHeight="1">
      <c r="A52" s="763"/>
      <c r="B52" s="848" t="s">
        <v>3120</v>
      </c>
      <c r="C52" s="744" t="s">
        <v>2723</v>
      </c>
      <c r="D52" s="783"/>
      <c r="E52" s="759"/>
      <c r="F52" s="828"/>
      <c r="G52" s="828"/>
      <c r="H52" s="828"/>
      <c r="I52" s="828"/>
      <c r="J52" s="828"/>
      <c r="K52" s="828"/>
      <c r="L52" s="828"/>
      <c r="M52" s="828"/>
      <c r="N52" s="828"/>
      <c r="O52" s="828"/>
      <c r="P52" s="828"/>
      <c r="Q52" s="828"/>
      <c r="R52" s="828"/>
      <c r="S52" s="828"/>
      <c r="T52" s="828"/>
      <c r="U52" s="828"/>
      <c r="V52" s="828"/>
      <c r="W52" s="828"/>
      <c r="X52" s="828"/>
      <c r="Y52" s="828"/>
      <c r="Z52" s="828"/>
      <c r="AA52" s="828"/>
      <c r="AB52" s="828"/>
      <c r="AC52" s="828"/>
      <c r="AD52" s="828"/>
      <c r="AE52" s="828"/>
      <c r="AF52" s="828"/>
      <c r="AG52" s="828"/>
      <c r="AH52" s="828"/>
      <c r="AI52" s="828"/>
      <c r="AJ52" s="828"/>
      <c r="AK52" s="828"/>
      <c r="AL52" s="828"/>
      <c r="AM52" s="828"/>
      <c r="AN52" s="828"/>
      <c r="AO52" s="828"/>
      <c r="AP52" s="828"/>
      <c r="AQ52" s="828"/>
      <c r="AR52" s="828"/>
      <c r="AS52" s="828"/>
    </row>
    <row r="53" spans="1:45" s="853" customFormat="1" ht="29.25" customHeight="1">
      <c r="A53" s="763"/>
      <c r="B53" s="858" t="s">
        <v>35</v>
      </c>
      <c r="C53" s="859"/>
      <c r="D53" s="1182"/>
      <c r="E53" s="1178"/>
      <c r="F53" s="828"/>
      <c r="G53" s="828"/>
      <c r="H53" s="828"/>
      <c r="I53" s="828"/>
      <c r="J53" s="828"/>
      <c r="K53" s="828"/>
      <c r="L53" s="828"/>
      <c r="M53" s="828"/>
      <c r="N53" s="828"/>
      <c r="O53" s="828"/>
      <c r="P53" s="828"/>
      <c r="Q53" s="828"/>
      <c r="R53" s="828"/>
      <c r="S53" s="828"/>
      <c r="T53" s="828"/>
      <c r="U53" s="828"/>
      <c r="V53" s="828"/>
      <c r="W53" s="828"/>
      <c r="X53" s="828"/>
      <c r="Y53" s="828"/>
      <c r="Z53" s="828"/>
      <c r="AA53" s="828"/>
      <c r="AB53" s="828"/>
      <c r="AC53" s="828"/>
      <c r="AD53" s="828"/>
      <c r="AE53" s="828"/>
      <c r="AF53" s="828"/>
      <c r="AG53" s="828"/>
      <c r="AH53" s="828"/>
      <c r="AI53" s="828"/>
      <c r="AJ53" s="828"/>
      <c r="AK53" s="828"/>
      <c r="AL53" s="828"/>
      <c r="AM53" s="828"/>
      <c r="AN53" s="828"/>
      <c r="AO53" s="828"/>
      <c r="AP53" s="828"/>
      <c r="AQ53" s="828"/>
      <c r="AR53" s="828"/>
      <c r="AS53" s="828"/>
    </row>
    <row r="54" spans="1:45" s="853" customFormat="1" ht="50.25" customHeight="1">
      <c r="A54" s="763"/>
      <c r="B54" s="860" t="s">
        <v>2127</v>
      </c>
      <c r="C54" s="859"/>
      <c r="D54" s="1183" t="s">
        <v>3520</v>
      </c>
      <c r="E54" s="1052"/>
      <c r="F54" s="828"/>
      <c r="G54" s="828"/>
      <c r="H54" s="828"/>
      <c r="I54" s="828"/>
      <c r="J54" s="828"/>
      <c r="K54" s="828"/>
      <c r="L54" s="828"/>
      <c r="M54" s="828"/>
      <c r="N54" s="828"/>
      <c r="O54" s="828"/>
      <c r="P54" s="828"/>
      <c r="Q54" s="828"/>
      <c r="R54" s="828"/>
      <c r="S54" s="828"/>
      <c r="T54" s="828"/>
      <c r="U54" s="828"/>
      <c r="V54" s="828"/>
      <c r="W54" s="828"/>
      <c r="X54" s="828"/>
      <c r="Y54" s="828"/>
      <c r="Z54" s="828"/>
      <c r="AA54" s="828"/>
      <c r="AB54" s="828"/>
      <c r="AC54" s="828"/>
      <c r="AD54" s="828"/>
      <c r="AE54" s="828"/>
      <c r="AF54" s="828"/>
      <c r="AG54" s="828"/>
      <c r="AH54" s="828"/>
      <c r="AI54" s="828"/>
      <c r="AJ54" s="828"/>
      <c r="AK54" s="828"/>
      <c r="AL54" s="828"/>
      <c r="AM54" s="828"/>
      <c r="AN54" s="828"/>
      <c r="AO54" s="828"/>
      <c r="AP54" s="828"/>
      <c r="AQ54" s="828"/>
      <c r="AR54" s="828"/>
      <c r="AS54" s="828"/>
    </row>
    <row r="55" spans="1:45" s="853" customFormat="1" ht="50.25" customHeight="1">
      <c r="A55" s="763"/>
      <c r="B55" s="858" t="s">
        <v>2128</v>
      </c>
      <c r="C55" s="859"/>
      <c r="D55" s="1184" t="s">
        <v>3521</v>
      </c>
      <c r="E55" s="986"/>
      <c r="F55" s="828"/>
      <c r="G55" s="828"/>
      <c r="H55" s="828"/>
      <c r="I55" s="828"/>
      <c r="J55" s="828"/>
      <c r="K55" s="828"/>
      <c r="L55" s="828"/>
      <c r="M55" s="828"/>
      <c r="N55" s="828"/>
      <c r="O55" s="828"/>
      <c r="P55" s="828"/>
      <c r="Q55" s="828"/>
      <c r="R55" s="828"/>
      <c r="S55" s="828"/>
      <c r="T55" s="828"/>
      <c r="U55" s="828"/>
      <c r="V55" s="828"/>
      <c r="W55" s="828"/>
      <c r="X55" s="828"/>
      <c r="Y55" s="828"/>
      <c r="Z55" s="828"/>
      <c r="AA55" s="828"/>
      <c r="AB55" s="828"/>
      <c r="AC55" s="828"/>
      <c r="AD55" s="828"/>
      <c r="AE55" s="828"/>
      <c r="AF55" s="828"/>
      <c r="AG55" s="828"/>
      <c r="AH55" s="828"/>
      <c r="AI55" s="828"/>
      <c r="AJ55" s="828"/>
      <c r="AK55" s="828"/>
      <c r="AL55" s="828"/>
      <c r="AM55" s="828"/>
      <c r="AN55" s="828"/>
      <c r="AO55" s="828"/>
      <c r="AP55" s="828"/>
      <c r="AQ55" s="828"/>
      <c r="AR55" s="828"/>
      <c r="AS55" s="828"/>
    </row>
    <row r="56" spans="1:45" s="853" customFormat="1" ht="29.25" customHeight="1">
      <c r="A56" s="763"/>
      <c r="B56" s="858" t="s">
        <v>757</v>
      </c>
      <c r="C56" s="859"/>
      <c r="D56" s="1013">
        <v>300</v>
      </c>
      <c r="E56" s="1178">
        <v>0</v>
      </c>
      <c r="F56" s="828"/>
      <c r="G56" s="828"/>
      <c r="H56" s="828"/>
      <c r="I56" s="828"/>
      <c r="J56" s="828"/>
      <c r="K56" s="828"/>
      <c r="L56" s="828"/>
      <c r="M56" s="828"/>
      <c r="N56" s="828"/>
      <c r="O56" s="828"/>
      <c r="P56" s="828"/>
      <c r="Q56" s="828"/>
      <c r="R56" s="828"/>
      <c r="S56" s="828"/>
      <c r="T56" s="828"/>
      <c r="U56" s="828"/>
      <c r="V56" s="828"/>
      <c r="W56" s="828"/>
      <c r="X56" s="828"/>
      <c r="Y56" s="828"/>
      <c r="Z56" s="828"/>
      <c r="AA56" s="828"/>
      <c r="AB56" s="828"/>
      <c r="AC56" s="828"/>
      <c r="AD56" s="828"/>
      <c r="AE56" s="828"/>
      <c r="AF56" s="828"/>
      <c r="AG56" s="828"/>
      <c r="AH56" s="828"/>
      <c r="AI56" s="828"/>
      <c r="AJ56" s="828"/>
      <c r="AK56" s="828"/>
      <c r="AL56" s="828"/>
      <c r="AM56" s="828"/>
      <c r="AN56" s="828"/>
      <c r="AO56" s="828"/>
      <c r="AP56" s="828"/>
      <c r="AQ56" s="828"/>
      <c r="AR56" s="828"/>
      <c r="AS56" s="828"/>
    </row>
    <row r="57" spans="1:45" s="853" customFormat="1" ht="18.75" customHeight="1">
      <c r="A57" s="763"/>
      <c r="B57" s="858" t="s">
        <v>36</v>
      </c>
      <c r="C57" s="859"/>
      <c r="D57" s="1013">
        <v>300</v>
      </c>
      <c r="E57" s="1178">
        <v>0</v>
      </c>
      <c r="F57" s="828"/>
      <c r="G57" s="828"/>
      <c r="H57" s="828"/>
      <c r="I57" s="828"/>
      <c r="J57" s="828"/>
      <c r="K57" s="828"/>
      <c r="L57" s="828"/>
      <c r="M57" s="828"/>
      <c r="N57" s="828"/>
      <c r="O57" s="828"/>
      <c r="P57" s="828"/>
      <c r="Q57" s="828"/>
      <c r="R57" s="828"/>
      <c r="S57" s="828"/>
      <c r="T57" s="828"/>
      <c r="U57" s="828"/>
      <c r="V57" s="828"/>
      <c r="W57" s="828"/>
      <c r="X57" s="828"/>
      <c r="Y57" s="828"/>
      <c r="Z57" s="828"/>
      <c r="AA57" s="828"/>
      <c r="AB57" s="828"/>
      <c r="AC57" s="828"/>
      <c r="AD57" s="828"/>
      <c r="AE57" s="828"/>
      <c r="AF57" s="828"/>
      <c r="AG57" s="828"/>
      <c r="AH57" s="828"/>
      <c r="AI57" s="828"/>
      <c r="AJ57" s="828"/>
      <c r="AK57" s="828"/>
      <c r="AL57" s="828"/>
      <c r="AM57" s="828"/>
      <c r="AN57" s="828"/>
      <c r="AO57" s="828"/>
      <c r="AP57" s="828"/>
      <c r="AQ57" s="828"/>
      <c r="AR57" s="828"/>
      <c r="AS57" s="828"/>
    </row>
    <row r="58" spans="1:45" s="853" customFormat="1" ht="20.25" customHeight="1">
      <c r="A58" s="763"/>
      <c r="B58" s="858" t="s">
        <v>37</v>
      </c>
      <c r="C58" s="859"/>
      <c r="D58" s="1013">
        <v>300</v>
      </c>
      <c r="E58" s="1178">
        <v>0</v>
      </c>
      <c r="F58" s="828"/>
      <c r="G58" s="828"/>
      <c r="H58" s="828"/>
      <c r="I58" s="828"/>
      <c r="J58" s="828"/>
      <c r="K58" s="828"/>
      <c r="L58" s="828"/>
      <c r="M58" s="828"/>
      <c r="N58" s="828"/>
      <c r="O58" s="828"/>
      <c r="P58" s="828"/>
      <c r="Q58" s="828"/>
      <c r="R58" s="828"/>
      <c r="S58" s="828"/>
      <c r="T58" s="828"/>
      <c r="U58" s="828"/>
      <c r="V58" s="828"/>
      <c r="W58" s="828"/>
      <c r="X58" s="828"/>
      <c r="Y58" s="828"/>
      <c r="Z58" s="828"/>
      <c r="AA58" s="828"/>
      <c r="AB58" s="828"/>
      <c r="AC58" s="828"/>
      <c r="AD58" s="828"/>
      <c r="AE58" s="828"/>
      <c r="AF58" s="828"/>
      <c r="AG58" s="828"/>
      <c r="AH58" s="828"/>
      <c r="AI58" s="828"/>
      <c r="AJ58" s="828"/>
      <c r="AK58" s="828"/>
      <c r="AL58" s="828"/>
      <c r="AM58" s="828"/>
      <c r="AN58" s="828"/>
      <c r="AO58" s="828"/>
      <c r="AP58" s="828"/>
      <c r="AQ58" s="828"/>
      <c r="AR58" s="828"/>
      <c r="AS58" s="828"/>
    </row>
    <row r="59" spans="1:45" s="853" customFormat="1" ht="33.75" customHeight="1">
      <c r="A59" s="763"/>
      <c r="B59" s="860" t="s">
        <v>38</v>
      </c>
      <c r="C59" s="859"/>
      <c r="D59" s="1184" t="s">
        <v>3523</v>
      </c>
      <c r="E59" s="986"/>
      <c r="F59" s="828"/>
      <c r="G59" s="828"/>
      <c r="H59" s="828"/>
      <c r="I59" s="828"/>
      <c r="J59" s="828"/>
      <c r="K59" s="828"/>
      <c r="L59" s="828"/>
      <c r="M59" s="828"/>
      <c r="N59" s="828"/>
      <c r="O59" s="828"/>
      <c r="P59" s="828"/>
      <c r="Q59" s="828"/>
      <c r="R59" s="828"/>
      <c r="S59" s="828"/>
      <c r="T59" s="828"/>
      <c r="U59" s="828"/>
      <c r="V59" s="828"/>
      <c r="W59" s="828"/>
      <c r="X59" s="828"/>
      <c r="Y59" s="828"/>
      <c r="Z59" s="828"/>
      <c r="AA59" s="828"/>
      <c r="AB59" s="828"/>
      <c r="AC59" s="828"/>
      <c r="AD59" s="828"/>
      <c r="AE59" s="828"/>
      <c r="AF59" s="828"/>
      <c r="AG59" s="828"/>
      <c r="AH59" s="828"/>
      <c r="AI59" s="828"/>
      <c r="AJ59" s="828"/>
      <c r="AK59" s="828"/>
      <c r="AL59" s="828"/>
      <c r="AM59" s="828"/>
      <c r="AN59" s="828"/>
      <c r="AO59" s="828"/>
      <c r="AP59" s="828"/>
      <c r="AQ59" s="828"/>
      <c r="AR59" s="828"/>
      <c r="AS59" s="828"/>
    </row>
    <row r="60" spans="1:45" s="853" customFormat="1" ht="31.5">
      <c r="A60" s="763"/>
      <c r="B60" s="858" t="s">
        <v>39</v>
      </c>
      <c r="C60" s="859"/>
      <c r="D60" s="1013">
        <v>300</v>
      </c>
      <c r="E60" s="1178"/>
      <c r="F60" s="828"/>
      <c r="G60" s="828"/>
      <c r="H60" s="828"/>
      <c r="I60" s="828"/>
      <c r="J60" s="828"/>
      <c r="K60" s="828"/>
      <c r="L60" s="828"/>
      <c r="M60" s="828"/>
      <c r="N60" s="828"/>
      <c r="O60" s="828"/>
      <c r="P60" s="828"/>
      <c r="Q60" s="828"/>
      <c r="R60" s="828"/>
      <c r="S60" s="828"/>
      <c r="T60" s="828"/>
      <c r="U60" s="828"/>
      <c r="V60" s="828"/>
      <c r="W60" s="828"/>
      <c r="X60" s="828"/>
      <c r="Y60" s="828"/>
      <c r="Z60" s="828"/>
      <c r="AA60" s="828"/>
      <c r="AB60" s="828"/>
      <c r="AC60" s="828"/>
      <c r="AD60" s="828"/>
      <c r="AE60" s="828"/>
      <c r="AF60" s="828"/>
      <c r="AG60" s="828"/>
      <c r="AH60" s="828"/>
      <c r="AI60" s="828"/>
      <c r="AJ60" s="828"/>
      <c r="AK60" s="828"/>
      <c r="AL60" s="828"/>
      <c r="AM60" s="828"/>
      <c r="AN60" s="828"/>
      <c r="AO60" s="828"/>
      <c r="AP60" s="828"/>
      <c r="AQ60" s="828"/>
      <c r="AR60" s="828"/>
      <c r="AS60" s="828"/>
    </row>
    <row r="61" spans="1:45" s="853" customFormat="1" ht="23.25" customHeight="1">
      <c r="A61" s="763"/>
      <c r="B61" s="858" t="s">
        <v>2129</v>
      </c>
      <c r="C61" s="859"/>
      <c r="D61" s="1013">
        <v>100</v>
      </c>
      <c r="E61" s="1178">
        <v>0</v>
      </c>
      <c r="F61" s="828"/>
      <c r="G61" s="828"/>
      <c r="H61" s="828"/>
      <c r="I61" s="828"/>
      <c r="J61" s="828"/>
      <c r="K61" s="828"/>
      <c r="L61" s="828"/>
      <c r="M61" s="828"/>
      <c r="N61" s="828"/>
      <c r="O61" s="828"/>
      <c r="P61" s="828"/>
      <c r="Q61" s="828"/>
      <c r="R61" s="828"/>
      <c r="S61" s="828"/>
      <c r="T61" s="828"/>
      <c r="U61" s="828"/>
      <c r="V61" s="828"/>
      <c r="W61" s="828"/>
      <c r="X61" s="828"/>
      <c r="Y61" s="828"/>
      <c r="Z61" s="828"/>
      <c r="AA61" s="828"/>
      <c r="AB61" s="828"/>
      <c r="AC61" s="828"/>
      <c r="AD61" s="828"/>
      <c r="AE61" s="828"/>
      <c r="AF61" s="828"/>
      <c r="AG61" s="828"/>
      <c r="AH61" s="828"/>
      <c r="AI61" s="828"/>
      <c r="AJ61" s="828"/>
      <c r="AK61" s="828"/>
      <c r="AL61" s="828"/>
      <c r="AM61" s="828"/>
      <c r="AN61" s="828"/>
      <c r="AO61" s="828"/>
      <c r="AP61" s="828"/>
      <c r="AQ61" s="828"/>
      <c r="AR61" s="828"/>
      <c r="AS61" s="828"/>
    </row>
    <row r="62" spans="1:45" s="853" customFormat="1" ht="21" customHeight="1">
      <c r="A62" s="763"/>
      <c r="B62" s="858" t="s">
        <v>761</v>
      </c>
      <c r="C62" s="859"/>
      <c r="D62" s="1185" t="s">
        <v>1585</v>
      </c>
      <c r="E62" s="1178">
        <v>0</v>
      </c>
      <c r="F62" s="828"/>
      <c r="G62" s="828"/>
      <c r="H62" s="828"/>
      <c r="I62" s="828"/>
      <c r="J62" s="828"/>
      <c r="K62" s="828"/>
      <c r="L62" s="828"/>
      <c r="M62" s="828"/>
      <c r="N62" s="828"/>
      <c r="O62" s="828"/>
      <c r="P62" s="828"/>
      <c r="Q62" s="828"/>
      <c r="R62" s="828"/>
      <c r="S62" s="828"/>
      <c r="T62" s="828"/>
      <c r="U62" s="828"/>
      <c r="V62" s="828"/>
      <c r="W62" s="828"/>
      <c r="X62" s="828"/>
      <c r="Y62" s="828"/>
      <c r="Z62" s="828"/>
      <c r="AA62" s="828"/>
      <c r="AB62" s="828"/>
      <c r="AC62" s="828"/>
      <c r="AD62" s="828"/>
      <c r="AE62" s="828"/>
      <c r="AF62" s="828"/>
      <c r="AG62" s="828"/>
      <c r="AH62" s="828"/>
      <c r="AI62" s="828"/>
      <c r="AJ62" s="828"/>
      <c r="AK62" s="828"/>
      <c r="AL62" s="828"/>
      <c r="AM62" s="828"/>
      <c r="AN62" s="828"/>
      <c r="AO62" s="828"/>
      <c r="AP62" s="828"/>
      <c r="AQ62" s="828"/>
      <c r="AR62" s="828"/>
      <c r="AS62" s="828"/>
    </row>
    <row r="63" spans="1:45" s="853" customFormat="1" ht="28.5" customHeight="1">
      <c r="A63" s="763"/>
      <c r="B63" s="1188" t="s">
        <v>762</v>
      </c>
      <c r="C63" s="1053"/>
      <c r="D63" s="1024" t="s">
        <v>3524</v>
      </c>
      <c r="E63" s="1054"/>
      <c r="F63" s="828"/>
      <c r="G63" s="828"/>
      <c r="H63" s="828"/>
      <c r="I63" s="828"/>
      <c r="J63" s="828"/>
      <c r="K63" s="828"/>
      <c r="L63" s="828"/>
      <c r="M63" s="828"/>
      <c r="N63" s="828"/>
      <c r="O63" s="828"/>
      <c r="P63" s="828"/>
      <c r="Q63" s="828"/>
      <c r="R63" s="828"/>
      <c r="S63" s="828"/>
      <c r="T63" s="828"/>
      <c r="U63" s="828"/>
      <c r="V63" s="828"/>
      <c r="W63" s="828"/>
      <c r="X63" s="828"/>
      <c r="Y63" s="828"/>
      <c r="Z63" s="828"/>
      <c r="AA63" s="828"/>
      <c r="AB63" s="828"/>
      <c r="AC63" s="828"/>
      <c r="AD63" s="828"/>
      <c r="AE63" s="828"/>
      <c r="AF63" s="828"/>
      <c r="AG63" s="828"/>
      <c r="AH63" s="828"/>
      <c r="AI63" s="828"/>
      <c r="AJ63" s="828"/>
      <c r="AK63" s="828"/>
      <c r="AL63" s="828"/>
      <c r="AM63" s="828"/>
      <c r="AN63" s="828"/>
      <c r="AO63" s="828"/>
      <c r="AP63" s="828"/>
      <c r="AQ63" s="828"/>
      <c r="AR63" s="828"/>
      <c r="AS63" s="828"/>
    </row>
    <row r="64" spans="1:45" s="853" customFormat="1" ht="15.75" customHeight="1">
      <c r="A64" s="763"/>
      <c r="B64" s="858" t="s">
        <v>3187</v>
      </c>
      <c r="C64" s="859"/>
      <c r="D64" s="1186"/>
      <c r="E64" s="1178"/>
      <c r="F64" s="828"/>
      <c r="G64" s="828"/>
      <c r="H64" s="828"/>
      <c r="I64" s="828"/>
      <c r="J64" s="828"/>
      <c r="K64" s="828"/>
      <c r="L64" s="828"/>
      <c r="M64" s="828"/>
      <c r="N64" s="828"/>
      <c r="O64" s="828"/>
      <c r="P64" s="828"/>
      <c r="Q64" s="828"/>
      <c r="R64" s="828"/>
      <c r="S64" s="828"/>
      <c r="T64" s="828"/>
      <c r="U64" s="828"/>
      <c r="V64" s="828"/>
      <c r="W64" s="828"/>
      <c r="X64" s="828"/>
      <c r="Y64" s="828"/>
      <c r="Z64" s="828"/>
      <c r="AA64" s="828"/>
      <c r="AB64" s="828"/>
      <c r="AC64" s="828"/>
      <c r="AD64" s="828"/>
      <c r="AE64" s="828"/>
      <c r="AF64" s="828"/>
      <c r="AG64" s="828"/>
      <c r="AH64" s="828"/>
      <c r="AI64" s="828"/>
      <c r="AJ64" s="828"/>
      <c r="AK64" s="828"/>
      <c r="AL64" s="828"/>
      <c r="AM64" s="828"/>
      <c r="AN64" s="828"/>
      <c r="AO64" s="828"/>
      <c r="AP64" s="828"/>
      <c r="AQ64" s="828"/>
      <c r="AR64" s="828"/>
      <c r="AS64" s="828"/>
    </row>
    <row r="65" spans="1:45" s="853" customFormat="1" ht="31.5">
      <c r="A65" s="763"/>
      <c r="B65" s="860" t="s">
        <v>40</v>
      </c>
      <c r="C65" s="859"/>
      <c r="D65" s="1184" t="s">
        <v>3525</v>
      </c>
      <c r="E65" s="986"/>
      <c r="F65" s="828"/>
      <c r="G65" s="828"/>
      <c r="H65" s="828"/>
      <c r="I65" s="828"/>
      <c r="J65" s="828"/>
      <c r="K65" s="828"/>
      <c r="L65" s="828"/>
      <c r="M65" s="828"/>
      <c r="N65" s="828"/>
      <c r="O65" s="828"/>
      <c r="P65" s="828"/>
      <c r="Q65" s="828"/>
      <c r="R65" s="828"/>
      <c r="S65" s="828"/>
      <c r="T65" s="828"/>
      <c r="U65" s="828"/>
      <c r="V65" s="828"/>
      <c r="W65" s="828"/>
      <c r="X65" s="828"/>
      <c r="Y65" s="828"/>
      <c r="Z65" s="828"/>
      <c r="AA65" s="828"/>
      <c r="AB65" s="828"/>
      <c r="AC65" s="828"/>
      <c r="AD65" s="828"/>
      <c r="AE65" s="828"/>
      <c r="AF65" s="828"/>
      <c r="AG65" s="828"/>
      <c r="AH65" s="828"/>
      <c r="AI65" s="828"/>
      <c r="AJ65" s="828"/>
      <c r="AK65" s="828"/>
      <c r="AL65" s="828"/>
      <c r="AM65" s="828"/>
      <c r="AN65" s="828"/>
      <c r="AO65" s="828"/>
      <c r="AP65" s="828"/>
      <c r="AQ65" s="828"/>
      <c r="AR65" s="828"/>
      <c r="AS65" s="828"/>
    </row>
    <row r="66" spans="1:45" s="853" customFormat="1" ht="31.5">
      <c r="A66" s="755"/>
      <c r="B66" s="860" t="s">
        <v>41</v>
      </c>
      <c r="C66" s="859"/>
      <c r="D66" s="1184" t="s">
        <v>3530</v>
      </c>
      <c r="E66" s="986"/>
      <c r="F66" s="828"/>
      <c r="G66" s="828"/>
      <c r="H66" s="828"/>
      <c r="I66" s="828"/>
      <c r="J66" s="828"/>
      <c r="K66" s="828"/>
      <c r="L66" s="828"/>
      <c r="M66" s="828"/>
      <c r="N66" s="828"/>
      <c r="O66" s="828"/>
      <c r="P66" s="828"/>
      <c r="Q66" s="828"/>
      <c r="R66" s="828"/>
      <c r="S66" s="828"/>
      <c r="T66" s="828"/>
      <c r="U66" s="828"/>
      <c r="V66" s="828"/>
      <c r="W66" s="828"/>
      <c r="X66" s="828"/>
      <c r="Y66" s="828"/>
      <c r="Z66" s="828"/>
      <c r="AA66" s="828"/>
      <c r="AB66" s="828"/>
      <c r="AC66" s="828"/>
      <c r="AD66" s="828"/>
      <c r="AE66" s="828"/>
      <c r="AF66" s="828"/>
      <c r="AG66" s="828"/>
      <c r="AH66" s="828"/>
      <c r="AI66" s="828"/>
      <c r="AJ66" s="828"/>
      <c r="AK66" s="828"/>
      <c r="AL66" s="828"/>
      <c r="AM66" s="828"/>
      <c r="AN66" s="828"/>
      <c r="AO66" s="828"/>
      <c r="AP66" s="828"/>
      <c r="AQ66" s="828"/>
      <c r="AR66" s="828"/>
      <c r="AS66" s="828"/>
    </row>
    <row r="67" spans="1:45" s="853" customFormat="1" ht="31.5">
      <c r="A67" s="763"/>
      <c r="B67" s="860" t="s">
        <v>42</v>
      </c>
      <c r="C67" s="859"/>
      <c r="D67" s="1184" t="s">
        <v>3528</v>
      </c>
      <c r="E67" s="986"/>
      <c r="F67" s="828"/>
      <c r="G67" s="828"/>
      <c r="H67" s="828"/>
      <c r="I67" s="828"/>
      <c r="J67" s="828"/>
      <c r="K67" s="828"/>
      <c r="L67" s="828"/>
      <c r="M67" s="828"/>
      <c r="N67" s="828"/>
      <c r="O67" s="828"/>
      <c r="P67" s="828"/>
      <c r="Q67" s="828"/>
      <c r="R67" s="828"/>
      <c r="S67" s="828"/>
      <c r="T67" s="828"/>
      <c r="U67" s="828"/>
      <c r="V67" s="828"/>
      <c r="W67" s="828"/>
      <c r="X67" s="828"/>
      <c r="Y67" s="828"/>
      <c r="Z67" s="828"/>
      <c r="AA67" s="828"/>
      <c r="AB67" s="828"/>
      <c r="AC67" s="828"/>
      <c r="AD67" s="828"/>
      <c r="AE67" s="828"/>
      <c r="AF67" s="828"/>
      <c r="AG67" s="828"/>
      <c r="AH67" s="828"/>
      <c r="AI67" s="828"/>
      <c r="AJ67" s="828"/>
      <c r="AK67" s="828"/>
      <c r="AL67" s="828"/>
      <c r="AM67" s="828"/>
      <c r="AN67" s="828"/>
      <c r="AO67" s="828"/>
      <c r="AP67" s="828"/>
      <c r="AQ67" s="828"/>
      <c r="AR67" s="828"/>
      <c r="AS67" s="828"/>
    </row>
    <row r="68" spans="1:45" s="853" customFormat="1" ht="15.75" customHeight="1">
      <c r="A68" s="758"/>
      <c r="B68" s="858" t="s">
        <v>2130</v>
      </c>
      <c r="C68" s="859"/>
      <c r="D68" s="1187">
        <v>300</v>
      </c>
      <c r="E68" s="1179">
        <v>0</v>
      </c>
      <c r="F68" s="828"/>
      <c r="G68" s="828"/>
      <c r="H68" s="828"/>
      <c r="I68" s="828"/>
      <c r="J68" s="828"/>
      <c r="K68" s="828"/>
      <c r="L68" s="828"/>
      <c r="M68" s="828"/>
      <c r="N68" s="828"/>
      <c r="O68" s="828"/>
      <c r="P68" s="828"/>
      <c r="Q68" s="828"/>
      <c r="R68" s="828"/>
      <c r="S68" s="828"/>
      <c r="T68" s="828"/>
      <c r="U68" s="828"/>
      <c r="V68" s="828"/>
      <c r="W68" s="828"/>
      <c r="X68" s="828"/>
      <c r="Y68" s="828"/>
      <c r="Z68" s="828"/>
      <c r="AA68" s="828"/>
      <c r="AB68" s="828"/>
      <c r="AC68" s="828"/>
      <c r="AD68" s="828"/>
      <c r="AE68" s="828"/>
      <c r="AF68" s="828"/>
      <c r="AG68" s="828"/>
      <c r="AH68" s="828"/>
      <c r="AI68" s="828"/>
      <c r="AJ68" s="828"/>
      <c r="AK68" s="828"/>
      <c r="AL68" s="828"/>
      <c r="AM68" s="828"/>
      <c r="AN68" s="828"/>
      <c r="AO68" s="828"/>
      <c r="AP68" s="828"/>
      <c r="AQ68" s="828"/>
      <c r="AR68" s="828"/>
      <c r="AS68" s="828"/>
    </row>
    <row r="69" spans="1:45" s="853" customFormat="1" ht="15.75" customHeight="1">
      <c r="A69" s="758"/>
      <c r="B69" s="858" t="s">
        <v>36</v>
      </c>
      <c r="C69" s="859"/>
      <c r="D69" s="1187">
        <v>300</v>
      </c>
      <c r="E69" s="1179"/>
      <c r="F69" s="828"/>
      <c r="G69" s="828"/>
      <c r="H69" s="828"/>
      <c r="I69" s="828"/>
      <c r="J69" s="828"/>
      <c r="K69" s="828"/>
      <c r="L69" s="828"/>
      <c r="M69" s="828"/>
      <c r="N69" s="828"/>
      <c r="O69" s="828"/>
      <c r="P69" s="828"/>
      <c r="Q69" s="828"/>
      <c r="R69" s="828"/>
      <c r="S69" s="828"/>
      <c r="T69" s="828"/>
      <c r="U69" s="828"/>
      <c r="V69" s="828"/>
      <c r="W69" s="828"/>
      <c r="X69" s="828"/>
      <c r="Y69" s="828"/>
      <c r="Z69" s="828"/>
      <c r="AA69" s="828"/>
      <c r="AB69" s="828"/>
      <c r="AC69" s="828"/>
      <c r="AD69" s="828"/>
      <c r="AE69" s="828"/>
      <c r="AF69" s="828"/>
      <c r="AG69" s="828"/>
      <c r="AH69" s="828"/>
      <c r="AI69" s="828"/>
      <c r="AJ69" s="828"/>
      <c r="AK69" s="828"/>
      <c r="AL69" s="828"/>
      <c r="AM69" s="828"/>
      <c r="AN69" s="828"/>
      <c r="AO69" s="828"/>
      <c r="AP69" s="828"/>
      <c r="AQ69" s="828"/>
      <c r="AR69" s="828"/>
      <c r="AS69" s="828"/>
    </row>
    <row r="70" spans="1:45" s="853" customFormat="1" ht="15.75" customHeight="1">
      <c r="A70" s="758"/>
      <c r="B70" s="858" t="s">
        <v>38</v>
      </c>
      <c r="C70" s="859"/>
      <c r="D70" s="1187" t="s">
        <v>372</v>
      </c>
      <c r="E70" s="1179"/>
      <c r="F70" s="828"/>
      <c r="G70" s="828"/>
      <c r="H70" s="828"/>
      <c r="I70" s="828"/>
      <c r="J70" s="828"/>
      <c r="K70" s="828"/>
      <c r="L70" s="828"/>
      <c r="M70" s="828"/>
      <c r="N70" s="828"/>
      <c r="O70" s="828"/>
      <c r="P70" s="828"/>
      <c r="Q70" s="828"/>
      <c r="R70" s="828"/>
      <c r="S70" s="828"/>
      <c r="T70" s="828"/>
      <c r="U70" s="828"/>
      <c r="V70" s="828"/>
      <c r="W70" s="828"/>
      <c r="X70" s="828"/>
      <c r="Y70" s="828"/>
      <c r="Z70" s="828"/>
      <c r="AA70" s="828"/>
      <c r="AB70" s="828"/>
      <c r="AC70" s="828"/>
      <c r="AD70" s="828"/>
      <c r="AE70" s="828"/>
      <c r="AF70" s="828"/>
      <c r="AG70" s="828"/>
      <c r="AH70" s="828"/>
      <c r="AI70" s="828"/>
      <c r="AJ70" s="828"/>
      <c r="AK70" s="828"/>
      <c r="AL70" s="828"/>
      <c r="AM70" s="828"/>
      <c r="AN70" s="828"/>
      <c r="AO70" s="828"/>
      <c r="AP70" s="828"/>
      <c r="AQ70" s="828"/>
      <c r="AR70" s="828"/>
      <c r="AS70" s="828"/>
    </row>
    <row r="71" spans="1:45" s="853" customFormat="1" ht="15.75" customHeight="1">
      <c r="A71" s="763"/>
      <c r="B71" s="858" t="s">
        <v>762</v>
      </c>
      <c r="C71" s="859"/>
      <c r="D71" s="1013">
        <v>400</v>
      </c>
      <c r="E71" s="1178">
        <v>0</v>
      </c>
      <c r="F71" s="828"/>
      <c r="G71" s="828"/>
      <c r="H71" s="828"/>
      <c r="I71" s="828"/>
      <c r="J71" s="828"/>
      <c r="K71" s="828"/>
      <c r="L71" s="828"/>
      <c r="M71" s="828"/>
      <c r="N71" s="828"/>
      <c r="O71" s="828"/>
      <c r="P71" s="828"/>
      <c r="Q71" s="828"/>
      <c r="R71" s="828"/>
      <c r="S71" s="828"/>
      <c r="T71" s="828"/>
      <c r="U71" s="828"/>
      <c r="V71" s="828"/>
      <c r="W71" s="828"/>
      <c r="X71" s="828"/>
      <c r="Y71" s="828"/>
      <c r="Z71" s="828"/>
      <c r="AA71" s="828"/>
      <c r="AB71" s="828"/>
      <c r="AC71" s="828"/>
      <c r="AD71" s="828"/>
      <c r="AE71" s="828"/>
      <c r="AF71" s="828"/>
      <c r="AG71" s="828"/>
      <c r="AH71" s="828"/>
      <c r="AI71" s="828"/>
      <c r="AJ71" s="828"/>
      <c r="AK71" s="828"/>
      <c r="AL71" s="828"/>
      <c r="AM71" s="828"/>
      <c r="AN71" s="828"/>
      <c r="AO71" s="828"/>
      <c r="AP71" s="828"/>
      <c r="AQ71" s="828"/>
      <c r="AR71" s="828"/>
      <c r="AS71" s="828"/>
    </row>
    <row r="72" spans="1:45" s="853" customFormat="1" ht="15.75">
      <c r="A72" s="763"/>
      <c r="B72" s="858" t="s">
        <v>37</v>
      </c>
      <c r="C72" s="859"/>
      <c r="D72" s="1013">
        <v>350</v>
      </c>
      <c r="E72" s="1178">
        <v>0</v>
      </c>
      <c r="F72" s="828"/>
      <c r="G72" s="828"/>
      <c r="H72" s="828"/>
      <c r="I72" s="828"/>
      <c r="J72" s="828"/>
      <c r="K72" s="828"/>
      <c r="L72" s="828"/>
      <c r="M72" s="828"/>
      <c r="N72" s="828"/>
      <c r="O72" s="828"/>
      <c r="P72" s="828"/>
      <c r="Q72" s="828"/>
      <c r="R72" s="828"/>
      <c r="S72" s="828"/>
      <c r="T72" s="828"/>
      <c r="U72" s="828"/>
      <c r="V72" s="828"/>
      <c r="W72" s="828"/>
      <c r="X72" s="828"/>
      <c r="Y72" s="828"/>
      <c r="Z72" s="828"/>
      <c r="AA72" s="828"/>
      <c r="AB72" s="828"/>
      <c r="AC72" s="828"/>
      <c r="AD72" s="828"/>
      <c r="AE72" s="828"/>
      <c r="AF72" s="828"/>
      <c r="AG72" s="828"/>
      <c r="AH72" s="828"/>
      <c r="AI72" s="828"/>
      <c r="AJ72" s="828"/>
      <c r="AK72" s="828"/>
      <c r="AL72" s="828"/>
      <c r="AM72" s="828"/>
      <c r="AN72" s="828"/>
      <c r="AO72" s="828"/>
      <c r="AP72" s="828"/>
      <c r="AQ72" s="828"/>
      <c r="AR72" s="828"/>
      <c r="AS72" s="828"/>
    </row>
    <row r="73" spans="1:45" s="853" customFormat="1" ht="15.75">
      <c r="A73" s="763"/>
      <c r="B73" s="858" t="s">
        <v>2129</v>
      </c>
      <c r="C73" s="859"/>
      <c r="D73" s="1013">
        <v>100</v>
      </c>
      <c r="E73" s="1178">
        <v>0</v>
      </c>
      <c r="F73" s="828"/>
      <c r="G73" s="828"/>
      <c r="H73" s="828"/>
      <c r="I73" s="828"/>
      <c r="J73" s="828"/>
      <c r="K73" s="828"/>
      <c r="L73" s="828"/>
      <c r="M73" s="828"/>
      <c r="N73" s="828"/>
      <c r="O73" s="828"/>
      <c r="P73" s="828"/>
      <c r="Q73" s="828"/>
      <c r="R73" s="828"/>
      <c r="S73" s="828"/>
      <c r="T73" s="828"/>
      <c r="U73" s="828"/>
      <c r="V73" s="828"/>
      <c r="W73" s="828"/>
      <c r="X73" s="828"/>
      <c r="Y73" s="828"/>
      <c r="Z73" s="828"/>
      <c r="AA73" s="828"/>
      <c r="AB73" s="828"/>
      <c r="AC73" s="828"/>
      <c r="AD73" s="828"/>
      <c r="AE73" s="828"/>
      <c r="AF73" s="828"/>
      <c r="AG73" s="828"/>
      <c r="AH73" s="828"/>
      <c r="AI73" s="828"/>
      <c r="AJ73" s="828"/>
      <c r="AK73" s="828"/>
      <c r="AL73" s="828"/>
      <c r="AM73" s="828"/>
      <c r="AN73" s="828"/>
      <c r="AO73" s="828"/>
      <c r="AP73" s="828"/>
      <c r="AQ73" s="828"/>
      <c r="AR73" s="828"/>
      <c r="AS73" s="828"/>
    </row>
    <row r="74" spans="1:45" s="853" customFormat="1" ht="15.75">
      <c r="A74" s="763"/>
      <c r="B74" s="858" t="s">
        <v>761</v>
      </c>
      <c r="C74" s="859"/>
      <c r="D74" s="1185" t="s">
        <v>1585</v>
      </c>
      <c r="E74" s="1178">
        <v>0</v>
      </c>
      <c r="F74" s="828"/>
      <c r="G74" s="828"/>
      <c r="H74" s="828"/>
      <c r="I74" s="828"/>
      <c r="J74" s="828"/>
      <c r="K74" s="828"/>
      <c r="L74" s="828"/>
      <c r="M74" s="828"/>
      <c r="N74" s="828"/>
      <c r="O74" s="828"/>
      <c r="P74" s="828"/>
      <c r="Q74" s="828"/>
      <c r="R74" s="828"/>
      <c r="S74" s="828"/>
      <c r="T74" s="828"/>
      <c r="U74" s="828"/>
      <c r="V74" s="828"/>
      <c r="W74" s="828"/>
      <c r="X74" s="828"/>
      <c r="Y74" s="828"/>
      <c r="Z74" s="828"/>
      <c r="AA74" s="828"/>
      <c r="AB74" s="828"/>
      <c r="AC74" s="828"/>
      <c r="AD74" s="828"/>
      <c r="AE74" s="828"/>
      <c r="AF74" s="828"/>
      <c r="AG74" s="828"/>
      <c r="AH74" s="828"/>
      <c r="AI74" s="828"/>
      <c r="AJ74" s="828"/>
      <c r="AK74" s="828"/>
      <c r="AL74" s="828"/>
      <c r="AM74" s="828"/>
      <c r="AN74" s="828"/>
      <c r="AO74" s="828"/>
      <c r="AP74" s="828"/>
      <c r="AQ74" s="828"/>
      <c r="AR74" s="828"/>
      <c r="AS74" s="828"/>
    </row>
    <row r="75" spans="1:45" s="853" customFormat="1" ht="31.5">
      <c r="A75" s="764"/>
      <c r="B75" s="861" t="s">
        <v>39</v>
      </c>
      <c r="C75" s="862"/>
      <c r="D75" s="1032">
        <v>300</v>
      </c>
      <c r="E75" s="1180">
        <v>0</v>
      </c>
      <c r="F75" s="828"/>
      <c r="G75" s="828"/>
      <c r="H75" s="828"/>
      <c r="I75" s="828"/>
      <c r="J75" s="828"/>
      <c r="K75" s="828"/>
      <c r="L75" s="828"/>
      <c r="M75" s="828"/>
      <c r="N75" s="828"/>
      <c r="O75" s="828"/>
      <c r="P75" s="828"/>
      <c r="Q75" s="828"/>
      <c r="R75" s="828"/>
      <c r="S75" s="828"/>
      <c r="T75" s="828"/>
      <c r="U75" s="828"/>
      <c r="V75" s="828"/>
      <c r="W75" s="828"/>
      <c r="X75" s="828"/>
      <c r="Y75" s="828"/>
      <c r="Z75" s="828"/>
      <c r="AA75" s="828"/>
      <c r="AB75" s="828"/>
      <c r="AC75" s="828"/>
      <c r="AD75" s="828"/>
      <c r="AE75" s="828"/>
      <c r="AF75" s="828"/>
      <c r="AG75" s="828"/>
      <c r="AH75" s="828"/>
      <c r="AI75" s="828"/>
      <c r="AJ75" s="828"/>
      <c r="AK75" s="828"/>
      <c r="AL75" s="828"/>
      <c r="AM75" s="828"/>
      <c r="AN75" s="828"/>
      <c r="AO75" s="828"/>
      <c r="AP75" s="828"/>
      <c r="AQ75" s="828"/>
      <c r="AR75" s="828"/>
      <c r="AS75" s="828"/>
    </row>
    <row r="76" spans="1:45" s="843" customFormat="1" ht="20.25" customHeight="1">
      <c r="A76" s="742">
        <v>280</v>
      </c>
      <c r="B76" s="847" t="s">
        <v>2187</v>
      </c>
      <c r="C76" s="743"/>
      <c r="D76" s="743"/>
      <c r="E76" s="1016"/>
      <c r="F76" s="828"/>
      <c r="G76" s="828"/>
      <c r="H76" s="828"/>
      <c r="I76" s="828"/>
      <c r="J76" s="828"/>
      <c r="K76" s="828"/>
      <c r="L76" s="828"/>
      <c r="M76" s="828"/>
      <c r="N76" s="828"/>
      <c r="O76" s="828"/>
      <c r="P76" s="828"/>
      <c r="Q76" s="828"/>
      <c r="R76" s="828"/>
      <c r="S76" s="828"/>
      <c r="T76" s="828"/>
      <c r="U76" s="828"/>
      <c r="V76" s="828"/>
      <c r="W76" s="828"/>
      <c r="X76" s="828"/>
      <c r="Y76" s="828"/>
      <c r="Z76" s="828"/>
      <c r="AA76" s="828"/>
      <c r="AB76" s="828"/>
      <c r="AC76" s="828"/>
      <c r="AD76" s="828"/>
      <c r="AE76" s="828"/>
      <c r="AF76" s="828"/>
      <c r="AG76" s="828"/>
      <c r="AH76" s="828"/>
      <c r="AI76" s="828"/>
      <c r="AJ76" s="828"/>
      <c r="AK76" s="828"/>
      <c r="AL76" s="828"/>
      <c r="AM76" s="828"/>
      <c r="AN76" s="828"/>
      <c r="AO76" s="828"/>
      <c r="AP76" s="828"/>
      <c r="AQ76" s="828"/>
      <c r="AR76" s="828"/>
      <c r="AS76" s="828"/>
    </row>
    <row r="77" spans="1:45" s="843" customFormat="1" ht="31.5">
      <c r="A77" s="755"/>
      <c r="B77" s="865" t="s">
        <v>2188</v>
      </c>
      <c r="C77" s="744"/>
      <c r="D77" s="756"/>
      <c r="E77" s="1026"/>
      <c r="F77" s="828"/>
      <c r="G77" s="828"/>
      <c r="H77" s="828"/>
      <c r="I77" s="828"/>
      <c r="J77" s="828"/>
      <c r="K77" s="828"/>
      <c r="L77" s="828"/>
      <c r="M77" s="828"/>
      <c r="N77" s="828"/>
      <c r="O77" s="828"/>
      <c r="P77" s="828"/>
      <c r="Q77" s="828"/>
      <c r="R77" s="828"/>
      <c r="S77" s="828"/>
      <c r="T77" s="828"/>
      <c r="U77" s="828"/>
      <c r="V77" s="828"/>
      <c r="W77" s="828"/>
      <c r="X77" s="828"/>
      <c r="Y77" s="828"/>
      <c r="Z77" s="828"/>
      <c r="AA77" s="828"/>
      <c r="AB77" s="828"/>
      <c r="AC77" s="828"/>
      <c r="AD77" s="828"/>
      <c r="AE77" s="828"/>
      <c r="AF77" s="828"/>
      <c r="AG77" s="828"/>
      <c r="AH77" s="828"/>
      <c r="AI77" s="828"/>
      <c r="AJ77" s="828"/>
      <c r="AK77" s="828"/>
      <c r="AL77" s="828"/>
      <c r="AM77" s="828"/>
      <c r="AN77" s="828"/>
      <c r="AO77" s="828"/>
      <c r="AP77" s="828"/>
      <c r="AQ77" s="828"/>
      <c r="AR77" s="828"/>
      <c r="AS77" s="828"/>
    </row>
    <row r="78" spans="1:45" s="837" customFormat="1" ht="15.75">
      <c r="A78" s="755"/>
      <c r="B78" s="840" t="s">
        <v>2107</v>
      </c>
      <c r="C78" s="824" t="s">
        <v>2726</v>
      </c>
      <c r="D78" s="756"/>
      <c r="E78" s="1026"/>
      <c r="F78" s="828"/>
      <c r="G78" s="828"/>
      <c r="H78" s="828"/>
      <c r="I78" s="828"/>
      <c r="J78" s="828"/>
      <c r="K78" s="828"/>
      <c r="L78" s="828"/>
      <c r="M78" s="828"/>
      <c r="N78" s="828"/>
      <c r="O78" s="828"/>
      <c r="P78" s="828"/>
      <c r="Q78" s="828"/>
      <c r="R78" s="828"/>
      <c r="S78" s="828"/>
      <c r="T78" s="828"/>
      <c r="U78" s="828"/>
      <c r="V78" s="828"/>
      <c r="W78" s="828"/>
      <c r="X78" s="828"/>
      <c r="Y78" s="828"/>
      <c r="Z78" s="828"/>
      <c r="AA78" s="828"/>
      <c r="AB78" s="828"/>
      <c r="AC78" s="828"/>
      <c r="AD78" s="828"/>
      <c r="AE78" s="828"/>
      <c r="AF78" s="828"/>
      <c r="AG78" s="828"/>
      <c r="AH78" s="828"/>
      <c r="AI78" s="828"/>
      <c r="AJ78" s="828"/>
      <c r="AK78" s="828"/>
      <c r="AL78" s="828"/>
      <c r="AM78" s="828"/>
      <c r="AN78" s="828"/>
      <c r="AO78" s="828"/>
      <c r="AP78" s="828"/>
      <c r="AQ78" s="828"/>
      <c r="AR78" s="828"/>
      <c r="AS78" s="828"/>
    </row>
    <row r="79" spans="1:45" s="837" customFormat="1" ht="15.75">
      <c r="A79" s="770"/>
      <c r="B79" s="940" t="s">
        <v>2189</v>
      </c>
      <c r="C79" s="939"/>
      <c r="D79" s="1013">
        <v>200</v>
      </c>
      <c r="E79" s="759">
        <v>0</v>
      </c>
      <c r="F79" s="828"/>
      <c r="G79" s="828"/>
      <c r="H79" s="828"/>
      <c r="I79" s="828"/>
      <c r="J79" s="828"/>
      <c r="K79" s="828"/>
      <c r="L79" s="828"/>
      <c r="M79" s="828"/>
      <c r="N79" s="828"/>
      <c r="O79" s="828"/>
      <c r="P79" s="828"/>
      <c r="Q79" s="828"/>
      <c r="R79" s="828"/>
      <c r="S79" s="828"/>
      <c r="T79" s="828"/>
      <c r="U79" s="828"/>
      <c r="V79" s="828"/>
      <c r="W79" s="828"/>
      <c r="X79" s="828"/>
      <c r="Y79" s="828"/>
      <c r="Z79" s="828"/>
      <c r="AA79" s="828"/>
      <c r="AB79" s="828"/>
      <c r="AC79" s="828"/>
      <c r="AD79" s="828"/>
      <c r="AE79" s="828"/>
      <c r="AF79" s="828"/>
      <c r="AG79" s="828"/>
      <c r="AH79" s="828"/>
      <c r="AI79" s="828"/>
      <c r="AJ79" s="828"/>
      <c r="AK79" s="828"/>
      <c r="AL79" s="828"/>
      <c r="AM79" s="828"/>
      <c r="AN79" s="828"/>
      <c r="AO79" s="828"/>
      <c r="AP79" s="828"/>
      <c r="AQ79" s="828"/>
      <c r="AR79" s="828"/>
      <c r="AS79" s="828"/>
    </row>
    <row r="80" spans="1:45" s="837" customFormat="1" ht="15.75">
      <c r="A80" s="755"/>
      <c r="B80" s="940" t="s">
        <v>2190</v>
      </c>
      <c r="C80" s="933"/>
      <c r="D80" s="1013">
        <v>500</v>
      </c>
      <c r="E80" s="759">
        <v>0</v>
      </c>
      <c r="F80" s="828"/>
      <c r="G80" s="828"/>
      <c r="H80" s="828"/>
      <c r="I80" s="828"/>
      <c r="J80" s="828"/>
      <c r="K80" s="828"/>
      <c r="L80" s="828"/>
      <c r="M80" s="828"/>
      <c r="N80" s="828"/>
      <c r="O80" s="828"/>
      <c r="P80" s="828"/>
      <c r="Q80" s="828"/>
      <c r="R80" s="828"/>
      <c r="S80" s="828"/>
      <c r="T80" s="828"/>
      <c r="U80" s="828"/>
      <c r="V80" s="828"/>
      <c r="W80" s="828"/>
      <c r="X80" s="828"/>
      <c r="Y80" s="828"/>
      <c r="Z80" s="828"/>
      <c r="AA80" s="828"/>
      <c r="AB80" s="828"/>
      <c r="AC80" s="828"/>
      <c r="AD80" s="828"/>
      <c r="AE80" s="828"/>
      <c r="AF80" s="828"/>
      <c r="AG80" s="828"/>
      <c r="AH80" s="828"/>
      <c r="AI80" s="828"/>
      <c r="AJ80" s="828"/>
      <c r="AK80" s="828"/>
      <c r="AL80" s="828"/>
      <c r="AM80" s="828"/>
      <c r="AN80" s="828"/>
      <c r="AO80" s="828"/>
      <c r="AP80" s="828"/>
      <c r="AQ80" s="828"/>
      <c r="AR80" s="828"/>
      <c r="AS80" s="828"/>
    </row>
    <row r="81" spans="1:45" s="853" customFormat="1" ht="15.75">
      <c r="A81" s="755"/>
      <c r="B81" s="940" t="s">
        <v>2191</v>
      </c>
      <c r="C81" s="933"/>
      <c r="D81" s="1013">
        <v>800</v>
      </c>
      <c r="E81" s="759">
        <v>0</v>
      </c>
      <c r="F81" s="828"/>
      <c r="G81" s="828"/>
      <c r="H81" s="828"/>
      <c r="I81" s="828"/>
      <c r="J81" s="828"/>
      <c r="K81" s="828"/>
      <c r="L81" s="828"/>
      <c r="M81" s="828"/>
      <c r="N81" s="828"/>
      <c r="O81" s="828"/>
      <c r="P81" s="828"/>
      <c r="Q81" s="828"/>
      <c r="R81" s="828"/>
      <c r="S81" s="828"/>
      <c r="T81" s="828"/>
      <c r="U81" s="828"/>
      <c r="V81" s="828"/>
      <c r="W81" s="828"/>
      <c r="X81" s="828"/>
      <c r="Y81" s="828"/>
      <c r="Z81" s="828"/>
      <c r="AA81" s="828"/>
      <c r="AB81" s="828"/>
      <c r="AC81" s="828"/>
      <c r="AD81" s="828"/>
      <c r="AE81" s="828"/>
      <c r="AF81" s="828"/>
      <c r="AG81" s="828"/>
      <c r="AH81" s="828"/>
      <c r="AI81" s="828"/>
      <c r="AJ81" s="828"/>
      <c r="AK81" s="828"/>
      <c r="AL81" s="828"/>
      <c r="AM81" s="828"/>
      <c r="AN81" s="828"/>
      <c r="AO81" s="828"/>
      <c r="AP81" s="828"/>
      <c r="AQ81" s="828"/>
      <c r="AR81" s="828"/>
      <c r="AS81" s="828"/>
    </row>
    <row r="82" spans="1:45" ht="15.75">
      <c r="A82" s="755"/>
      <c r="B82" s="940" t="s">
        <v>2192</v>
      </c>
      <c r="C82" s="933"/>
      <c r="D82" s="1013">
        <v>1500</v>
      </c>
      <c r="E82" s="759">
        <v>0</v>
      </c>
      <c r="F82" s="828"/>
      <c r="G82" s="828"/>
      <c r="H82" s="828"/>
      <c r="L82" s="828"/>
      <c r="M82" s="828"/>
      <c r="N82" s="828"/>
      <c r="O82" s="828"/>
      <c r="P82" s="828"/>
      <c r="Q82" s="828"/>
      <c r="R82" s="828"/>
      <c r="S82" s="828"/>
      <c r="T82" s="828"/>
      <c r="U82" s="828"/>
      <c r="V82" s="828"/>
      <c r="W82" s="828"/>
      <c r="X82" s="828"/>
      <c r="Y82" s="828"/>
      <c r="Z82" s="828"/>
      <c r="AA82" s="828"/>
      <c r="AB82" s="828"/>
      <c r="AC82" s="828"/>
      <c r="AD82" s="828"/>
      <c r="AE82" s="828"/>
      <c r="AF82" s="828"/>
      <c r="AG82" s="828"/>
      <c r="AH82" s="828"/>
      <c r="AI82" s="828"/>
      <c r="AJ82" s="828"/>
      <c r="AK82" s="828"/>
      <c r="AL82" s="828"/>
      <c r="AM82" s="828"/>
      <c r="AN82" s="828"/>
      <c r="AO82" s="828"/>
      <c r="AP82" s="828"/>
      <c r="AQ82" s="828"/>
      <c r="AR82" s="828"/>
      <c r="AS82" s="828"/>
    </row>
    <row r="83" spans="1:45" ht="15.75">
      <c r="A83" s="755"/>
      <c r="B83" s="940" t="s">
        <v>2193</v>
      </c>
      <c r="C83" s="933"/>
      <c r="D83" s="1013">
        <v>3000</v>
      </c>
      <c r="E83" s="759">
        <v>0</v>
      </c>
      <c r="F83" s="828"/>
      <c r="G83" s="828"/>
      <c r="H83" s="828"/>
      <c r="L83" s="828"/>
      <c r="M83" s="828"/>
      <c r="N83" s="828"/>
      <c r="O83" s="828"/>
      <c r="P83" s="828"/>
      <c r="Q83" s="828"/>
      <c r="R83" s="828"/>
      <c r="S83" s="828"/>
      <c r="T83" s="828"/>
      <c r="U83" s="828"/>
      <c r="V83" s="828"/>
      <c r="W83" s="828"/>
      <c r="X83" s="828"/>
      <c r="Y83" s="828"/>
      <c r="Z83" s="828"/>
      <c r="AA83" s="828"/>
      <c r="AB83" s="828"/>
      <c r="AC83" s="828"/>
      <c r="AD83" s="828"/>
      <c r="AE83" s="828"/>
      <c r="AF83" s="828"/>
      <c r="AG83" s="828"/>
      <c r="AH83" s="828"/>
      <c r="AI83" s="828"/>
      <c r="AJ83" s="828"/>
      <c r="AK83" s="828"/>
      <c r="AL83" s="828"/>
      <c r="AM83" s="828"/>
      <c r="AN83" s="828"/>
      <c r="AO83" s="828"/>
      <c r="AP83" s="828"/>
      <c r="AQ83" s="828"/>
      <c r="AR83" s="828"/>
      <c r="AS83" s="828"/>
    </row>
    <row r="84" spans="1:45" ht="15.75">
      <c r="A84" s="755"/>
      <c r="B84" s="940" t="s">
        <v>2194</v>
      </c>
      <c r="C84" s="933"/>
      <c r="D84" s="1013">
        <v>4500</v>
      </c>
      <c r="E84" s="759">
        <v>0</v>
      </c>
      <c r="F84" s="828"/>
      <c r="G84" s="828"/>
      <c r="H84" s="828"/>
      <c r="L84" s="828"/>
      <c r="M84" s="828"/>
      <c r="N84" s="828"/>
      <c r="O84" s="828"/>
      <c r="P84" s="828"/>
      <c r="Q84" s="828"/>
      <c r="R84" s="828"/>
      <c r="S84" s="828"/>
      <c r="T84" s="828"/>
      <c r="U84" s="828"/>
      <c r="V84" s="828"/>
      <c r="W84" s="828"/>
      <c r="X84" s="828"/>
      <c r="Y84" s="828"/>
      <c r="Z84" s="828"/>
      <c r="AA84" s="828"/>
      <c r="AB84" s="828"/>
      <c r="AC84" s="828"/>
      <c r="AD84" s="828"/>
      <c r="AE84" s="828"/>
      <c r="AF84" s="828"/>
      <c r="AG84" s="828"/>
      <c r="AH84" s="828"/>
      <c r="AI84" s="828"/>
      <c r="AJ84" s="828"/>
      <c r="AK84" s="828"/>
      <c r="AL84" s="828"/>
      <c r="AM84" s="828"/>
      <c r="AN84" s="828"/>
      <c r="AO84" s="828"/>
      <c r="AP84" s="828"/>
      <c r="AQ84" s="828"/>
      <c r="AR84" s="828"/>
      <c r="AS84" s="828"/>
    </row>
    <row r="85" spans="1:45" ht="15.75">
      <c r="A85" s="755"/>
      <c r="B85" s="940" t="s">
        <v>2195</v>
      </c>
      <c r="C85" s="933"/>
      <c r="D85" s="1013">
        <v>5500</v>
      </c>
      <c r="E85" s="759">
        <v>0</v>
      </c>
      <c r="F85" s="828"/>
      <c r="G85" s="828"/>
      <c r="H85" s="828"/>
      <c r="L85" s="828"/>
      <c r="M85" s="828"/>
      <c r="N85" s="828"/>
      <c r="O85" s="828"/>
      <c r="P85" s="828"/>
      <c r="Q85" s="828"/>
      <c r="R85" s="828"/>
      <c r="S85" s="828"/>
      <c r="T85" s="828"/>
      <c r="U85" s="828"/>
      <c r="V85" s="828"/>
      <c r="W85" s="828"/>
      <c r="X85" s="828"/>
      <c r="Y85" s="828"/>
      <c r="Z85" s="828"/>
      <c r="AA85" s="828"/>
      <c r="AB85" s="828"/>
      <c r="AC85" s="828"/>
      <c r="AD85" s="828"/>
      <c r="AE85" s="828"/>
      <c r="AF85" s="828"/>
      <c r="AG85" s="828"/>
      <c r="AH85" s="828"/>
      <c r="AI85" s="828"/>
      <c r="AJ85" s="828"/>
      <c r="AK85" s="828"/>
      <c r="AL85" s="828"/>
      <c r="AM85" s="828"/>
      <c r="AN85" s="828"/>
      <c r="AO85" s="828"/>
      <c r="AP85" s="828"/>
      <c r="AQ85" s="828"/>
      <c r="AR85" s="828"/>
      <c r="AS85" s="828"/>
    </row>
    <row r="86" spans="1:45" ht="15.75">
      <c r="A86" s="770"/>
      <c r="B86" s="940" t="s">
        <v>2196</v>
      </c>
      <c r="C86" s="933"/>
      <c r="D86" s="1013">
        <v>7000</v>
      </c>
      <c r="E86" s="759">
        <v>0</v>
      </c>
      <c r="F86" s="828"/>
      <c r="G86" s="828"/>
      <c r="H86" s="828"/>
      <c r="L86" s="828"/>
      <c r="M86" s="828"/>
      <c r="N86" s="828"/>
      <c r="O86" s="828"/>
      <c r="P86" s="828"/>
      <c r="Q86" s="828"/>
      <c r="R86" s="828"/>
      <c r="S86" s="828"/>
      <c r="T86" s="828"/>
      <c r="U86" s="828"/>
      <c r="V86" s="828"/>
      <c r="W86" s="828"/>
      <c r="X86" s="828"/>
      <c r="Y86" s="828"/>
      <c r="Z86" s="828"/>
      <c r="AA86" s="828"/>
      <c r="AB86" s="828"/>
      <c r="AC86" s="828"/>
      <c r="AD86" s="828"/>
      <c r="AE86" s="828"/>
      <c r="AF86" s="828"/>
      <c r="AG86" s="828"/>
      <c r="AH86" s="828"/>
      <c r="AI86" s="828"/>
      <c r="AJ86" s="828"/>
      <c r="AK86" s="828"/>
      <c r="AL86" s="828"/>
      <c r="AM86" s="828"/>
      <c r="AN86" s="828"/>
      <c r="AO86" s="828"/>
      <c r="AP86" s="828"/>
      <c r="AQ86" s="828"/>
      <c r="AR86" s="828"/>
      <c r="AS86" s="828"/>
    </row>
    <row r="87" spans="1:45" ht="15.75">
      <c r="A87" s="755"/>
      <c r="B87" s="940" t="s">
        <v>2197</v>
      </c>
      <c r="C87" s="933"/>
      <c r="D87" s="1013">
        <v>10000</v>
      </c>
      <c r="E87" s="759">
        <v>0</v>
      </c>
      <c r="F87" s="828"/>
      <c r="G87" s="828"/>
      <c r="H87" s="828"/>
      <c r="L87" s="828"/>
      <c r="M87" s="828"/>
      <c r="N87" s="828"/>
      <c r="O87" s="828"/>
      <c r="P87" s="828"/>
      <c r="Q87" s="828"/>
      <c r="R87" s="828"/>
      <c r="S87" s="828"/>
      <c r="T87" s="828"/>
      <c r="U87" s="828"/>
      <c r="V87" s="828"/>
      <c r="W87" s="828"/>
      <c r="X87" s="828"/>
      <c r="Y87" s="828"/>
      <c r="Z87" s="828"/>
      <c r="AA87" s="828"/>
      <c r="AB87" s="828"/>
      <c r="AC87" s="828"/>
      <c r="AD87" s="828"/>
      <c r="AE87" s="828"/>
      <c r="AF87" s="828"/>
      <c r="AG87" s="828"/>
      <c r="AH87" s="828"/>
      <c r="AI87" s="828"/>
      <c r="AJ87" s="828"/>
      <c r="AK87" s="828"/>
      <c r="AL87" s="828"/>
      <c r="AM87" s="828"/>
      <c r="AN87" s="828"/>
      <c r="AO87" s="828"/>
      <c r="AP87" s="828"/>
      <c r="AQ87" s="828"/>
      <c r="AR87" s="828"/>
      <c r="AS87" s="828"/>
    </row>
    <row r="88" spans="1:45" s="835" customFormat="1" ht="18" customHeight="1">
      <c r="A88" s="755"/>
      <c r="B88" s="867" t="s">
        <v>2217</v>
      </c>
      <c r="C88" s="756"/>
      <c r="D88" s="1075" t="s">
        <v>49</v>
      </c>
      <c r="E88" s="1189"/>
      <c r="F88" s="828"/>
      <c r="G88" s="828"/>
      <c r="H88" s="828"/>
      <c r="I88" s="828"/>
      <c r="J88" s="828"/>
      <c r="K88" s="828"/>
      <c r="L88" s="828"/>
      <c r="M88" s="828"/>
      <c r="N88" s="828"/>
      <c r="O88" s="828"/>
      <c r="P88" s="828"/>
      <c r="Q88" s="828"/>
      <c r="R88" s="828"/>
      <c r="S88" s="828"/>
      <c r="T88" s="828"/>
      <c r="U88" s="828"/>
      <c r="V88" s="828"/>
      <c r="W88" s="828"/>
      <c r="X88" s="828"/>
      <c r="Y88" s="828"/>
      <c r="Z88" s="828"/>
      <c r="AA88" s="828"/>
      <c r="AB88" s="828"/>
      <c r="AC88" s="828"/>
      <c r="AD88" s="828"/>
      <c r="AE88" s="828"/>
      <c r="AF88" s="828"/>
      <c r="AG88" s="828"/>
      <c r="AH88" s="828"/>
      <c r="AI88" s="828"/>
      <c r="AJ88" s="828"/>
      <c r="AK88" s="828"/>
      <c r="AL88" s="828"/>
      <c r="AM88" s="828"/>
      <c r="AN88" s="828"/>
      <c r="AO88" s="828"/>
      <c r="AP88" s="828"/>
      <c r="AQ88" s="828"/>
      <c r="AR88" s="828"/>
      <c r="AS88" s="828"/>
    </row>
    <row r="89" spans="1:45" s="853" customFormat="1" ht="31.5">
      <c r="A89" s="755"/>
      <c r="B89" s="867" t="s">
        <v>2218</v>
      </c>
      <c r="C89" s="756"/>
      <c r="D89" s="1007" t="s">
        <v>2101</v>
      </c>
      <c r="E89" s="1190"/>
      <c r="F89" s="828"/>
      <c r="G89" s="828"/>
      <c r="H89" s="828"/>
      <c r="I89" s="828"/>
      <c r="J89" s="828"/>
      <c r="K89" s="828"/>
      <c r="L89" s="828"/>
      <c r="M89" s="828"/>
      <c r="N89" s="828"/>
      <c r="O89" s="828"/>
      <c r="P89" s="828"/>
      <c r="Q89" s="828"/>
      <c r="R89" s="828"/>
      <c r="S89" s="828"/>
      <c r="T89" s="828"/>
      <c r="U89" s="828"/>
      <c r="V89" s="828"/>
      <c r="W89" s="828"/>
      <c r="X89" s="828"/>
      <c r="Y89" s="828"/>
      <c r="Z89" s="828"/>
      <c r="AA89" s="828"/>
      <c r="AB89" s="828"/>
      <c r="AC89" s="828"/>
      <c r="AD89" s="828"/>
      <c r="AE89" s="828"/>
      <c r="AF89" s="828"/>
      <c r="AG89" s="828"/>
      <c r="AH89" s="828"/>
      <c r="AI89" s="828"/>
      <c r="AJ89" s="828"/>
      <c r="AK89" s="828"/>
      <c r="AL89" s="828"/>
      <c r="AM89" s="828"/>
      <c r="AN89" s="828"/>
      <c r="AO89" s="828"/>
      <c r="AP89" s="828"/>
      <c r="AQ89" s="828"/>
      <c r="AR89" s="828"/>
      <c r="AS89" s="828"/>
    </row>
    <row r="90" spans="1:45" ht="15.75" customHeight="1">
      <c r="A90" s="770"/>
      <c r="B90" s="867" t="s">
        <v>2219</v>
      </c>
      <c r="C90" s="756"/>
      <c r="D90" s="1221" t="s">
        <v>2204</v>
      </c>
      <c r="E90" s="1191"/>
      <c r="F90" s="828"/>
      <c r="G90" s="828"/>
      <c r="H90" s="828"/>
      <c r="L90" s="828"/>
      <c r="M90" s="828"/>
      <c r="N90" s="828"/>
      <c r="O90" s="828"/>
      <c r="P90" s="828"/>
      <c r="Q90" s="828"/>
      <c r="R90" s="828"/>
      <c r="S90" s="828"/>
      <c r="T90" s="828"/>
      <c r="U90" s="828"/>
      <c r="V90" s="828"/>
      <c r="W90" s="828"/>
      <c r="X90" s="828"/>
      <c r="Y90" s="828"/>
      <c r="Z90" s="828"/>
      <c r="AA90" s="828"/>
      <c r="AB90" s="828"/>
      <c r="AC90" s="828"/>
      <c r="AD90" s="828"/>
      <c r="AE90" s="828"/>
      <c r="AF90" s="828"/>
      <c r="AG90" s="828"/>
      <c r="AH90" s="828"/>
      <c r="AI90" s="828"/>
      <c r="AJ90" s="828"/>
      <c r="AK90" s="828"/>
      <c r="AL90" s="828"/>
      <c r="AM90" s="828"/>
      <c r="AN90" s="828"/>
      <c r="AO90" s="828"/>
      <c r="AP90" s="828"/>
      <c r="AQ90" s="828"/>
      <c r="AR90" s="828"/>
      <c r="AS90" s="828"/>
    </row>
    <row r="91" spans="1:45" ht="31.5">
      <c r="A91" s="755"/>
      <c r="B91" s="868" t="s">
        <v>2205</v>
      </c>
      <c r="C91" s="761" t="s">
        <v>2727</v>
      </c>
      <c r="D91" s="1012"/>
      <c r="E91" s="944"/>
      <c r="F91" s="828"/>
      <c r="G91" s="828"/>
      <c r="H91" s="828"/>
      <c r="L91" s="828"/>
      <c r="M91" s="828"/>
      <c r="N91" s="828"/>
      <c r="O91" s="828"/>
      <c r="P91" s="828"/>
      <c r="Q91" s="828"/>
      <c r="R91" s="828"/>
      <c r="S91" s="828"/>
      <c r="T91" s="828"/>
      <c r="U91" s="828"/>
      <c r="V91" s="828"/>
      <c r="W91" s="828"/>
      <c r="X91" s="828"/>
      <c r="Y91" s="828"/>
      <c r="Z91" s="828"/>
      <c r="AA91" s="828"/>
      <c r="AB91" s="828"/>
      <c r="AC91" s="828"/>
      <c r="AD91" s="828"/>
      <c r="AE91" s="828"/>
      <c r="AF91" s="828"/>
      <c r="AG91" s="828"/>
      <c r="AH91" s="828"/>
      <c r="AI91" s="828"/>
      <c r="AJ91" s="828"/>
      <c r="AK91" s="828"/>
      <c r="AL91" s="828"/>
      <c r="AM91" s="828"/>
      <c r="AN91" s="828"/>
      <c r="AO91" s="828"/>
      <c r="AP91" s="828"/>
      <c r="AQ91" s="828"/>
      <c r="AR91" s="828"/>
      <c r="AS91" s="828"/>
    </row>
    <row r="92" spans="1:45" ht="33" customHeight="1">
      <c r="A92" s="755"/>
      <c r="B92" s="867" t="s">
        <v>46</v>
      </c>
      <c r="C92" s="744"/>
      <c r="D92" s="1007" t="s">
        <v>2102</v>
      </c>
      <c r="E92" s="1190"/>
      <c r="F92" s="828"/>
      <c r="G92" s="828"/>
      <c r="H92" s="828"/>
      <c r="L92" s="828"/>
      <c r="M92" s="828"/>
      <c r="N92" s="828"/>
      <c r="O92" s="828"/>
      <c r="P92" s="828"/>
      <c r="Q92" s="828"/>
      <c r="R92" s="828"/>
      <c r="S92" s="828"/>
      <c r="T92" s="828"/>
      <c r="U92" s="828"/>
      <c r="V92" s="828"/>
      <c r="W92" s="828"/>
      <c r="X92" s="828"/>
      <c r="Y92" s="828"/>
      <c r="Z92" s="828"/>
      <c r="AA92" s="828"/>
      <c r="AB92" s="828"/>
      <c r="AC92" s="828"/>
      <c r="AD92" s="828"/>
      <c r="AE92" s="828"/>
      <c r="AF92" s="828"/>
      <c r="AG92" s="828"/>
      <c r="AH92" s="828"/>
      <c r="AI92" s="828"/>
      <c r="AJ92" s="828"/>
      <c r="AK92" s="828"/>
      <c r="AL92" s="828"/>
      <c r="AM92" s="828"/>
      <c r="AN92" s="828"/>
      <c r="AO92" s="828"/>
      <c r="AP92" s="828"/>
      <c r="AQ92" s="828"/>
      <c r="AR92" s="828"/>
      <c r="AS92" s="828"/>
    </row>
    <row r="93" spans="1:45" s="843" customFormat="1" ht="32.25" customHeight="1">
      <c r="A93" s="755"/>
      <c r="B93" s="867" t="s">
        <v>47</v>
      </c>
      <c r="C93" s="744"/>
      <c r="D93" s="1007" t="s">
        <v>2102</v>
      </c>
      <c r="E93" s="1190"/>
      <c r="F93" s="828"/>
      <c r="G93" s="828"/>
      <c r="H93" s="828"/>
      <c r="I93" s="828"/>
      <c r="J93" s="828"/>
      <c r="K93" s="828"/>
      <c r="L93" s="828"/>
      <c r="M93" s="828"/>
      <c r="N93" s="828"/>
      <c r="O93" s="828"/>
      <c r="P93" s="828"/>
      <c r="Q93" s="828"/>
      <c r="R93" s="828"/>
      <c r="S93" s="828"/>
      <c r="T93" s="828"/>
      <c r="U93" s="828"/>
      <c r="V93" s="828"/>
      <c r="W93" s="828"/>
      <c r="X93" s="828"/>
      <c r="Y93" s="828"/>
      <c r="Z93" s="828"/>
      <c r="AA93" s="828"/>
      <c r="AB93" s="828"/>
      <c r="AC93" s="828"/>
      <c r="AD93" s="828"/>
      <c r="AE93" s="828"/>
      <c r="AF93" s="828"/>
      <c r="AG93" s="828"/>
      <c r="AH93" s="828"/>
      <c r="AI93" s="828"/>
      <c r="AJ93" s="828"/>
      <c r="AK93" s="828"/>
      <c r="AL93" s="828"/>
      <c r="AM93" s="828"/>
      <c r="AN93" s="828"/>
      <c r="AO93" s="828"/>
      <c r="AP93" s="828"/>
      <c r="AQ93" s="828"/>
      <c r="AR93" s="828"/>
      <c r="AS93" s="828"/>
    </row>
    <row r="94" spans="1:45" s="869" customFormat="1" ht="15.75">
      <c r="A94" s="755"/>
      <c r="B94" s="867" t="s">
        <v>2206</v>
      </c>
      <c r="C94" s="756"/>
      <c r="D94" s="1221" t="s">
        <v>2204</v>
      </c>
      <c r="E94" s="1191"/>
      <c r="F94" s="828"/>
      <c r="G94" s="828"/>
      <c r="H94" s="828"/>
      <c r="I94" s="828"/>
      <c r="J94" s="828"/>
      <c r="K94" s="828"/>
      <c r="L94" s="828"/>
      <c r="M94" s="828"/>
      <c r="N94" s="828"/>
      <c r="O94" s="828"/>
      <c r="P94" s="828"/>
      <c r="Q94" s="828"/>
      <c r="R94" s="828"/>
      <c r="S94" s="828"/>
      <c r="T94" s="828"/>
      <c r="U94" s="828"/>
      <c r="V94" s="828"/>
      <c r="W94" s="828"/>
      <c r="X94" s="828"/>
      <c r="Y94" s="828"/>
      <c r="Z94" s="828"/>
      <c r="AA94" s="828"/>
      <c r="AB94" s="828"/>
      <c r="AC94" s="828"/>
      <c r="AD94" s="828"/>
      <c r="AE94" s="828"/>
      <c r="AF94" s="828"/>
      <c r="AG94" s="828"/>
      <c r="AH94" s="828"/>
      <c r="AI94" s="828"/>
      <c r="AJ94" s="828"/>
      <c r="AK94" s="828"/>
      <c r="AL94" s="828"/>
      <c r="AM94" s="828"/>
      <c r="AN94" s="828"/>
      <c r="AO94" s="828"/>
      <c r="AP94" s="828"/>
      <c r="AQ94" s="828"/>
      <c r="AR94" s="828"/>
      <c r="AS94" s="828"/>
    </row>
    <row r="95" spans="1:45" s="853" customFormat="1" ht="28.5" customHeight="1">
      <c r="A95" s="755"/>
      <c r="B95" s="868" t="s">
        <v>2097</v>
      </c>
      <c r="C95" s="744"/>
      <c r="D95" s="1075"/>
      <c r="E95" s="759"/>
      <c r="F95" s="828"/>
      <c r="G95" s="828"/>
      <c r="H95" s="828"/>
      <c r="I95" s="828"/>
      <c r="J95" s="828"/>
      <c r="K95" s="828"/>
      <c r="L95" s="828"/>
      <c r="M95" s="828"/>
      <c r="N95" s="828"/>
      <c r="O95" s="828"/>
      <c r="P95" s="828"/>
      <c r="Q95" s="828"/>
      <c r="R95" s="828"/>
      <c r="S95" s="828"/>
      <c r="T95" s="828"/>
      <c r="U95" s="828"/>
      <c r="V95" s="828"/>
      <c r="W95" s="828"/>
      <c r="X95" s="828"/>
      <c r="Y95" s="828"/>
      <c r="Z95" s="828"/>
      <c r="AA95" s="828"/>
      <c r="AB95" s="828"/>
      <c r="AC95" s="828"/>
      <c r="AD95" s="828"/>
      <c r="AE95" s="828"/>
      <c r="AF95" s="828"/>
      <c r="AG95" s="828"/>
      <c r="AH95" s="828"/>
      <c r="AI95" s="828"/>
      <c r="AJ95" s="828"/>
      <c r="AK95" s="828"/>
      <c r="AL95" s="828"/>
      <c r="AM95" s="828"/>
      <c r="AN95" s="828"/>
      <c r="AO95" s="828"/>
      <c r="AP95" s="828"/>
      <c r="AQ95" s="828"/>
      <c r="AR95" s="828"/>
      <c r="AS95" s="828"/>
    </row>
    <row r="96" spans="1:45" ht="15.75" customHeight="1">
      <c r="A96" s="755"/>
      <c r="B96" s="867" t="s">
        <v>2098</v>
      </c>
      <c r="C96" s="756"/>
      <c r="D96" s="1075"/>
      <c r="E96" s="945"/>
      <c r="F96" s="828"/>
      <c r="G96" s="828"/>
      <c r="H96" s="828"/>
      <c r="L96" s="828"/>
      <c r="M96" s="828"/>
      <c r="N96" s="828"/>
      <c r="O96" s="828"/>
      <c r="P96" s="828"/>
      <c r="Q96" s="828"/>
      <c r="R96" s="828"/>
      <c r="S96" s="828"/>
      <c r="T96" s="828"/>
      <c r="U96" s="828"/>
      <c r="V96" s="828"/>
      <c r="W96" s="828"/>
      <c r="X96" s="828"/>
      <c r="Y96" s="828"/>
      <c r="Z96" s="828"/>
      <c r="AA96" s="828"/>
      <c r="AB96" s="828"/>
      <c r="AC96" s="828"/>
      <c r="AD96" s="828"/>
      <c r="AE96" s="828"/>
      <c r="AF96" s="828"/>
      <c r="AG96" s="828"/>
      <c r="AH96" s="828"/>
      <c r="AI96" s="828"/>
      <c r="AJ96" s="828"/>
      <c r="AK96" s="828"/>
      <c r="AL96" s="828"/>
      <c r="AM96" s="828"/>
      <c r="AN96" s="828"/>
      <c r="AO96" s="828"/>
      <c r="AP96" s="828"/>
      <c r="AQ96" s="828"/>
      <c r="AR96" s="828"/>
      <c r="AS96" s="828"/>
    </row>
    <row r="97" spans="1:45" ht="31.5" customHeight="1">
      <c r="A97" s="770"/>
      <c r="B97" s="846" t="s">
        <v>45</v>
      </c>
      <c r="C97" s="756"/>
      <c r="D97" s="1075" t="s">
        <v>2209</v>
      </c>
      <c r="E97" s="1189"/>
      <c r="F97" s="828"/>
      <c r="G97" s="828"/>
      <c r="H97" s="828"/>
      <c r="L97" s="828"/>
      <c r="M97" s="828"/>
      <c r="N97" s="828"/>
      <c r="O97" s="828"/>
      <c r="P97" s="828"/>
      <c r="Q97" s="828"/>
      <c r="R97" s="828"/>
      <c r="S97" s="828"/>
      <c r="T97" s="828"/>
      <c r="U97" s="828"/>
      <c r="V97" s="828"/>
      <c r="W97" s="828"/>
      <c r="X97" s="828"/>
      <c r="Y97" s="828"/>
      <c r="Z97" s="828"/>
      <c r="AA97" s="828"/>
      <c r="AB97" s="828"/>
      <c r="AC97" s="828"/>
      <c r="AD97" s="828"/>
      <c r="AE97" s="828"/>
      <c r="AF97" s="828"/>
      <c r="AG97" s="828"/>
      <c r="AH97" s="828"/>
      <c r="AI97" s="828"/>
      <c r="AJ97" s="828"/>
      <c r="AK97" s="828"/>
      <c r="AL97" s="828"/>
      <c r="AM97" s="828"/>
      <c r="AN97" s="828"/>
      <c r="AO97" s="828"/>
      <c r="AP97" s="828"/>
      <c r="AQ97" s="828"/>
      <c r="AR97" s="828"/>
      <c r="AS97" s="828"/>
    </row>
    <row r="98" spans="1:45" ht="47.25" customHeight="1">
      <c r="A98" s="763"/>
      <c r="B98" s="866" t="s">
        <v>48</v>
      </c>
      <c r="C98" s="756"/>
      <c r="D98" s="1075" t="s">
        <v>2210</v>
      </c>
      <c r="E98" s="1189"/>
      <c r="F98" s="828"/>
      <c r="G98" s="828"/>
      <c r="H98" s="828"/>
      <c r="L98" s="828"/>
      <c r="M98" s="828"/>
      <c r="N98" s="828"/>
      <c r="O98" s="828"/>
      <c r="P98" s="828"/>
      <c r="Q98" s="828"/>
      <c r="R98" s="828"/>
      <c r="S98" s="828"/>
      <c r="T98" s="828"/>
      <c r="U98" s="828"/>
      <c r="V98" s="828"/>
      <c r="W98" s="828"/>
      <c r="X98" s="828"/>
      <c r="Y98" s="828"/>
      <c r="Z98" s="828"/>
      <c r="AA98" s="828"/>
      <c r="AB98" s="828"/>
      <c r="AC98" s="828"/>
      <c r="AD98" s="828"/>
      <c r="AE98" s="828"/>
      <c r="AF98" s="828"/>
      <c r="AG98" s="828"/>
      <c r="AH98" s="828"/>
      <c r="AI98" s="828"/>
      <c r="AJ98" s="828"/>
      <c r="AK98" s="828"/>
      <c r="AL98" s="828"/>
      <c r="AM98" s="828"/>
      <c r="AN98" s="828"/>
      <c r="AO98" s="828"/>
      <c r="AP98" s="828"/>
      <c r="AQ98" s="828"/>
      <c r="AR98" s="828"/>
      <c r="AS98" s="828"/>
    </row>
    <row r="99" spans="1:45" ht="15" customHeight="1">
      <c r="A99" s="763"/>
      <c r="B99" s="867" t="s">
        <v>2212</v>
      </c>
      <c r="C99" s="756"/>
      <c r="D99" s="1075" t="s">
        <v>49</v>
      </c>
      <c r="E99" s="1189"/>
      <c r="F99" s="828"/>
      <c r="G99" s="828"/>
      <c r="H99" s="828"/>
      <c r="L99" s="828"/>
      <c r="M99" s="828"/>
      <c r="N99" s="828"/>
      <c r="O99" s="828"/>
      <c r="P99" s="828"/>
      <c r="Q99" s="828"/>
      <c r="R99" s="828"/>
      <c r="S99" s="828"/>
      <c r="T99" s="828"/>
      <c r="U99" s="828"/>
      <c r="V99" s="828"/>
      <c r="W99" s="828"/>
      <c r="X99" s="828"/>
      <c r="Y99" s="828"/>
      <c r="Z99" s="828"/>
      <c r="AA99" s="828"/>
      <c r="AB99" s="828"/>
      <c r="AC99" s="828"/>
      <c r="AD99" s="828"/>
      <c r="AE99" s="828"/>
      <c r="AF99" s="828"/>
      <c r="AG99" s="828"/>
      <c r="AH99" s="828"/>
      <c r="AI99" s="828"/>
      <c r="AJ99" s="828"/>
      <c r="AK99" s="828"/>
      <c r="AL99" s="828"/>
      <c r="AM99" s="828"/>
      <c r="AN99" s="828"/>
      <c r="AO99" s="828"/>
      <c r="AP99" s="828"/>
      <c r="AQ99" s="828"/>
      <c r="AR99" s="828"/>
      <c r="AS99" s="828"/>
    </row>
    <row r="100" spans="1:45" ht="15.75">
      <c r="A100" s="763"/>
      <c r="B100" s="839" t="s">
        <v>2211</v>
      </c>
      <c r="C100" s="756"/>
      <c r="D100" s="1222" t="s">
        <v>2204</v>
      </c>
      <c r="E100" s="1192"/>
      <c r="F100" s="828"/>
      <c r="G100" s="828"/>
      <c r="H100" s="828"/>
      <c r="L100" s="828"/>
      <c r="M100" s="828"/>
      <c r="N100" s="828"/>
      <c r="O100" s="828"/>
      <c r="P100" s="828"/>
      <c r="Q100" s="828"/>
      <c r="R100" s="828"/>
      <c r="S100" s="828"/>
      <c r="T100" s="828"/>
      <c r="U100" s="828"/>
      <c r="V100" s="828"/>
      <c r="W100" s="828"/>
      <c r="X100" s="828"/>
      <c r="Y100" s="828"/>
      <c r="Z100" s="828"/>
      <c r="AA100" s="828"/>
      <c r="AB100" s="828"/>
      <c r="AC100" s="828"/>
      <c r="AD100" s="828"/>
      <c r="AE100" s="828"/>
      <c r="AF100" s="828"/>
      <c r="AG100" s="828"/>
      <c r="AH100" s="828"/>
      <c r="AI100" s="828"/>
      <c r="AJ100" s="828"/>
      <c r="AK100" s="828"/>
      <c r="AL100" s="828"/>
      <c r="AM100" s="828"/>
      <c r="AN100" s="828"/>
      <c r="AO100" s="828"/>
      <c r="AP100" s="828"/>
      <c r="AQ100" s="828"/>
      <c r="AR100" s="828"/>
      <c r="AS100" s="828"/>
    </row>
    <row r="101" spans="1:45" ht="15.75">
      <c r="A101" s="742">
        <v>290</v>
      </c>
      <c r="B101" s="847" t="s">
        <v>900</v>
      </c>
      <c r="C101" s="743"/>
      <c r="D101" s="1218"/>
      <c r="E101" s="1216"/>
      <c r="F101" s="828"/>
      <c r="G101" s="828"/>
      <c r="H101" s="828"/>
      <c r="L101" s="828"/>
      <c r="M101" s="828"/>
      <c r="N101" s="828"/>
      <c r="O101" s="828"/>
      <c r="P101" s="828"/>
      <c r="Q101" s="828"/>
      <c r="R101" s="828"/>
      <c r="S101" s="828"/>
      <c r="T101" s="828"/>
      <c r="U101" s="828"/>
      <c r="V101" s="828"/>
      <c r="W101" s="828"/>
      <c r="X101" s="828"/>
      <c r="Y101" s="828"/>
      <c r="Z101" s="828"/>
      <c r="AA101" s="828"/>
      <c r="AB101" s="828"/>
      <c r="AC101" s="828"/>
      <c r="AD101" s="828"/>
      <c r="AE101" s="828"/>
      <c r="AF101" s="828"/>
      <c r="AG101" s="828"/>
      <c r="AH101" s="828"/>
      <c r="AI101" s="828"/>
      <c r="AJ101" s="828"/>
      <c r="AK101" s="828"/>
      <c r="AL101" s="828"/>
      <c r="AM101" s="828"/>
      <c r="AN101" s="828"/>
      <c r="AO101" s="828"/>
      <c r="AP101" s="828"/>
      <c r="AQ101" s="828"/>
      <c r="AR101" s="828"/>
      <c r="AS101" s="828"/>
    </row>
    <row r="102" spans="1:45" ht="15.75">
      <c r="A102" s="941"/>
      <c r="B102" s="840" t="s">
        <v>901</v>
      </c>
      <c r="C102" s="761" t="s">
        <v>3096</v>
      </c>
      <c r="D102" s="1219"/>
      <c r="E102" s="944"/>
      <c r="F102" s="828"/>
      <c r="G102" s="828"/>
      <c r="H102" s="828"/>
      <c r="L102" s="828"/>
      <c r="M102" s="828"/>
      <c r="N102" s="828"/>
      <c r="O102" s="828"/>
      <c r="P102" s="828"/>
      <c r="Q102" s="828"/>
      <c r="R102" s="828"/>
      <c r="S102" s="828"/>
      <c r="T102" s="828"/>
      <c r="U102" s="828"/>
      <c r="V102" s="828"/>
      <c r="W102" s="828"/>
      <c r="X102" s="828"/>
      <c r="Y102" s="828"/>
      <c r="Z102" s="828"/>
      <c r="AA102" s="828"/>
      <c r="AB102" s="828"/>
      <c r="AC102" s="828"/>
      <c r="AD102" s="828"/>
      <c r="AE102" s="828"/>
      <c r="AF102" s="828"/>
      <c r="AG102" s="828"/>
      <c r="AH102" s="828"/>
      <c r="AI102" s="828"/>
      <c r="AJ102" s="828"/>
      <c r="AK102" s="828"/>
      <c r="AL102" s="828"/>
      <c r="AM102" s="828"/>
      <c r="AN102" s="828"/>
      <c r="AO102" s="828"/>
      <c r="AP102" s="828"/>
      <c r="AQ102" s="828"/>
      <c r="AR102" s="828"/>
      <c r="AS102" s="828"/>
    </row>
    <row r="103" spans="1:45" ht="15.75">
      <c r="A103" s="941"/>
      <c r="B103" s="838" t="s">
        <v>903</v>
      </c>
      <c r="C103" s="744"/>
      <c r="D103" s="1013">
        <v>10</v>
      </c>
      <c r="E103" s="944">
        <v>0</v>
      </c>
      <c r="F103" s="828"/>
      <c r="G103" s="828"/>
      <c r="H103" s="828"/>
      <c r="L103" s="828"/>
      <c r="M103" s="828"/>
      <c r="N103" s="828"/>
      <c r="O103" s="828"/>
      <c r="P103" s="828"/>
      <c r="Q103" s="828"/>
      <c r="R103" s="828"/>
      <c r="S103" s="828"/>
      <c r="T103" s="828"/>
      <c r="U103" s="828"/>
      <c r="V103" s="828"/>
      <c r="W103" s="828"/>
      <c r="X103" s="828"/>
      <c r="Y103" s="828"/>
      <c r="Z103" s="828"/>
      <c r="AA103" s="828"/>
      <c r="AB103" s="828"/>
      <c r="AC103" s="828"/>
      <c r="AD103" s="828"/>
      <c r="AE103" s="828"/>
      <c r="AF103" s="828"/>
      <c r="AG103" s="828"/>
      <c r="AH103" s="828"/>
      <c r="AI103" s="828"/>
      <c r="AJ103" s="828"/>
      <c r="AK103" s="828"/>
      <c r="AL103" s="828"/>
      <c r="AM103" s="828"/>
      <c r="AN103" s="828"/>
      <c r="AO103" s="828"/>
      <c r="AP103" s="828"/>
      <c r="AQ103" s="828"/>
      <c r="AR103" s="828"/>
      <c r="AS103" s="828"/>
    </row>
    <row r="104" spans="1:45" ht="15.75">
      <c r="A104" s="941"/>
      <c r="B104" s="838" t="s">
        <v>904</v>
      </c>
      <c r="C104" s="744"/>
      <c r="D104" s="1075" t="s">
        <v>1267</v>
      </c>
      <c r="E104" s="944">
        <v>0</v>
      </c>
      <c r="F104" s="828"/>
      <c r="G104" s="828"/>
      <c r="H104" s="828"/>
      <c r="L104" s="828"/>
      <c r="M104" s="828"/>
      <c r="N104" s="828"/>
      <c r="O104" s="828"/>
      <c r="P104" s="828"/>
      <c r="Q104" s="828"/>
      <c r="R104" s="828"/>
      <c r="S104" s="828"/>
      <c r="T104" s="828"/>
      <c r="U104" s="828"/>
      <c r="V104" s="828"/>
      <c r="W104" s="828"/>
      <c r="X104" s="828"/>
      <c r="Y104" s="828"/>
      <c r="Z104" s="828"/>
      <c r="AA104" s="828"/>
      <c r="AB104" s="828"/>
      <c r="AC104" s="828"/>
      <c r="AD104" s="828"/>
      <c r="AE104" s="828"/>
      <c r="AF104" s="828"/>
      <c r="AG104" s="828"/>
      <c r="AH104" s="828"/>
      <c r="AI104" s="828"/>
      <c r="AJ104" s="828"/>
      <c r="AK104" s="828"/>
      <c r="AL104" s="828"/>
      <c r="AM104" s="828"/>
      <c r="AN104" s="828"/>
      <c r="AO104" s="828"/>
      <c r="AP104" s="828"/>
      <c r="AQ104" s="828"/>
      <c r="AR104" s="828"/>
      <c r="AS104" s="828"/>
    </row>
    <row r="105" spans="1:45" ht="15.75">
      <c r="A105" s="941"/>
      <c r="B105" s="838" t="s">
        <v>905</v>
      </c>
      <c r="C105" s="744"/>
      <c r="D105" s="1013">
        <v>50</v>
      </c>
      <c r="E105" s="944">
        <v>0</v>
      </c>
      <c r="F105" s="828"/>
      <c r="G105" s="828"/>
      <c r="H105" s="828"/>
      <c r="L105" s="828"/>
      <c r="M105" s="828"/>
      <c r="N105" s="828"/>
      <c r="O105" s="828"/>
      <c r="P105" s="828"/>
      <c r="Q105" s="828"/>
      <c r="R105" s="828"/>
      <c r="S105" s="828"/>
      <c r="T105" s="828"/>
      <c r="U105" s="828"/>
      <c r="V105" s="828"/>
      <c r="W105" s="828"/>
      <c r="X105" s="828"/>
      <c r="Y105" s="828"/>
      <c r="Z105" s="828"/>
      <c r="AA105" s="828"/>
      <c r="AB105" s="828"/>
      <c r="AC105" s="828"/>
      <c r="AD105" s="828"/>
      <c r="AE105" s="828"/>
      <c r="AF105" s="828"/>
      <c r="AG105" s="828"/>
      <c r="AH105" s="828"/>
      <c r="AI105" s="828"/>
      <c r="AJ105" s="828"/>
      <c r="AK105" s="828"/>
      <c r="AL105" s="828"/>
      <c r="AM105" s="828"/>
      <c r="AN105" s="828"/>
      <c r="AO105" s="828"/>
      <c r="AP105" s="828"/>
      <c r="AQ105" s="828"/>
      <c r="AR105" s="828"/>
      <c r="AS105" s="828"/>
    </row>
    <row r="106" spans="1:45" ht="21" customHeight="1">
      <c r="A106" s="942"/>
      <c r="B106" s="874" t="s">
        <v>2221</v>
      </c>
      <c r="C106" s="943"/>
      <c r="D106" s="1220" t="s">
        <v>2220</v>
      </c>
      <c r="E106" s="1217">
        <v>0</v>
      </c>
      <c r="F106" s="828"/>
      <c r="G106" s="828"/>
      <c r="H106" s="828"/>
      <c r="L106" s="828"/>
      <c r="M106" s="828"/>
      <c r="N106" s="828"/>
      <c r="O106" s="828"/>
      <c r="P106" s="828"/>
      <c r="Q106" s="828"/>
      <c r="R106" s="828"/>
      <c r="S106" s="828"/>
      <c r="T106" s="828"/>
      <c r="U106" s="828"/>
      <c r="V106" s="828"/>
      <c r="W106" s="828"/>
      <c r="X106" s="828"/>
      <c r="Y106" s="828"/>
      <c r="Z106" s="828"/>
      <c r="AA106" s="828"/>
      <c r="AB106" s="828"/>
      <c r="AC106" s="828"/>
      <c r="AD106" s="828"/>
      <c r="AE106" s="828"/>
      <c r="AF106" s="828"/>
      <c r="AG106" s="828"/>
      <c r="AH106" s="828"/>
      <c r="AI106" s="828"/>
      <c r="AJ106" s="828"/>
      <c r="AK106" s="828"/>
      <c r="AL106" s="828"/>
      <c r="AM106" s="828"/>
      <c r="AN106" s="828"/>
      <c r="AO106" s="828"/>
      <c r="AP106" s="828"/>
      <c r="AQ106" s="828"/>
      <c r="AR106" s="828"/>
      <c r="AS106" s="828"/>
    </row>
    <row r="107" spans="1:45" ht="15.75">
      <c r="A107" s="1123" t="s">
        <v>909</v>
      </c>
      <c r="B107" s="1193"/>
      <c r="C107" s="1194"/>
      <c r="D107" s="1195"/>
      <c r="E107" s="1195"/>
      <c r="F107" s="828"/>
      <c r="G107" s="828"/>
      <c r="H107" s="828"/>
      <c r="L107" s="828"/>
      <c r="M107" s="828"/>
      <c r="N107" s="828"/>
      <c r="O107" s="828"/>
      <c r="P107" s="828"/>
      <c r="Q107" s="828"/>
      <c r="R107" s="828"/>
      <c r="S107" s="828"/>
      <c r="T107" s="828"/>
      <c r="U107" s="828"/>
      <c r="V107" s="828"/>
      <c r="W107" s="828"/>
      <c r="X107" s="828"/>
      <c r="Y107" s="828"/>
      <c r="Z107" s="828"/>
      <c r="AA107" s="828"/>
      <c r="AB107" s="828"/>
      <c r="AC107" s="828"/>
      <c r="AD107" s="828"/>
      <c r="AE107" s="828"/>
      <c r="AF107" s="828"/>
      <c r="AG107" s="828"/>
      <c r="AH107" s="828"/>
      <c r="AI107" s="828"/>
      <c r="AJ107" s="828"/>
      <c r="AK107" s="828"/>
      <c r="AL107" s="828"/>
      <c r="AM107" s="828"/>
      <c r="AN107" s="828"/>
      <c r="AO107" s="828"/>
      <c r="AP107" s="828"/>
      <c r="AQ107" s="828"/>
      <c r="AR107" s="828"/>
      <c r="AS107" s="828"/>
    </row>
    <row r="108" spans="1:45" ht="18" customHeight="1">
      <c r="A108" s="755">
        <v>300</v>
      </c>
      <c r="B108" s="857" t="s">
        <v>910</v>
      </c>
      <c r="C108" s="774"/>
      <c r="D108" s="1050"/>
      <c r="E108" s="1213"/>
      <c r="F108" s="828"/>
      <c r="G108" s="828"/>
      <c r="H108" s="828"/>
      <c r="L108" s="828"/>
      <c r="M108" s="828"/>
      <c r="N108" s="828"/>
      <c r="O108" s="828"/>
      <c r="P108" s="828"/>
      <c r="Q108" s="828"/>
      <c r="R108" s="828"/>
      <c r="S108" s="828"/>
      <c r="T108" s="828"/>
      <c r="U108" s="828"/>
      <c r="V108" s="828"/>
      <c r="W108" s="828"/>
      <c r="X108" s="828"/>
      <c r="Y108" s="828"/>
      <c r="Z108" s="828"/>
      <c r="AA108" s="828"/>
      <c r="AB108" s="828"/>
      <c r="AC108" s="828"/>
      <c r="AD108" s="828"/>
      <c r="AE108" s="828"/>
      <c r="AF108" s="828"/>
      <c r="AG108" s="828"/>
      <c r="AH108" s="828"/>
      <c r="AI108" s="828"/>
      <c r="AJ108" s="828"/>
      <c r="AK108" s="828"/>
      <c r="AL108" s="828"/>
      <c r="AM108" s="828"/>
      <c r="AN108" s="828"/>
      <c r="AO108" s="828"/>
      <c r="AP108" s="828"/>
      <c r="AQ108" s="828"/>
      <c r="AR108" s="828"/>
      <c r="AS108" s="828"/>
    </row>
    <row r="109" spans="1:45" ht="15.75" customHeight="1">
      <c r="A109" s="755"/>
      <c r="B109" s="937" t="s">
        <v>3207</v>
      </c>
      <c r="C109" s="761" t="s">
        <v>3097</v>
      </c>
      <c r="D109" s="1303">
        <v>0</v>
      </c>
      <c r="E109" s="1213"/>
      <c r="F109" s="828"/>
      <c r="G109" s="828"/>
      <c r="H109" s="828"/>
      <c r="L109" s="828"/>
      <c r="M109" s="828"/>
      <c r="N109" s="828"/>
      <c r="O109" s="828"/>
      <c r="P109" s="828"/>
      <c r="Q109" s="828"/>
      <c r="R109" s="828"/>
      <c r="S109" s="828"/>
      <c r="T109" s="828"/>
      <c r="U109" s="828"/>
      <c r="V109" s="828"/>
      <c r="W109" s="828"/>
      <c r="X109" s="828"/>
      <c r="Y109" s="828"/>
      <c r="Z109" s="828"/>
      <c r="AA109" s="828"/>
      <c r="AB109" s="828"/>
      <c r="AC109" s="828"/>
      <c r="AD109" s="828"/>
      <c r="AE109" s="828"/>
      <c r="AF109" s="828"/>
      <c r="AG109" s="828"/>
      <c r="AH109" s="828"/>
      <c r="AI109" s="828"/>
      <c r="AJ109" s="828"/>
      <c r="AK109" s="828"/>
      <c r="AL109" s="828"/>
      <c r="AM109" s="828"/>
      <c r="AN109" s="828"/>
      <c r="AO109" s="828"/>
      <c r="AP109" s="828"/>
      <c r="AQ109" s="828"/>
      <c r="AR109" s="828"/>
      <c r="AS109" s="828"/>
    </row>
    <row r="110" spans="1:45" ht="64.5" customHeight="1">
      <c r="A110" s="1408"/>
      <c r="B110" s="867" t="s">
        <v>3208</v>
      </c>
      <c r="C110" s="761" t="s">
        <v>3205</v>
      </c>
      <c r="D110" s="1303">
        <v>2</v>
      </c>
      <c r="E110" s="1213"/>
      <c r="F110" s="828"/>
      <c r="G110" s="828"/>
      <c r="H110" s="828"/>
      <c r="L110" s="828"/>
      <c r="M110" s="828"/>
      <c r="N110" s="828"/>
      <c r="O110" s="828"/>
      <c r="P110" s="828"/>
      <c r="Q110" s="828"/>
      <c r="R110" s="828"/>
      <c r="S110" s="828"/>
      <c r="T110" s="828"/>
      <c r="U110" s="828"/>
      <c r="V110" s="828"/>
      <c r="W110" s="828"/>
      <c r="X110" s="828"/>
      <c r="Y110" s="828"/>
      <c r="Z110" s="828"/>
      <c r="AA110" s="828"/>
      <c r="AB110" s="828"/>
      <c r="AC110" s="828"/>
      <c r="AD110" s="828"/>
      <c r="AE110" s="828"/>
      <c r="AF110" s="828"/>
      <c r="AG110" s="828"/>
      <c r="AH110" s="828"/>
      <c r="AI110" s="828"/>
      <c r="AJ110" s="828"/>
      <c r="AK110" s="828"/>
      <c r="AL110" s="828"/>
      <c r="AM110" s="828"/>
      <c r="AN110" s="828"/>
      <c r="AO110" s="828"/>
      <c r="AP110" s="828"/>
      <c r="AQ110" s="828"/>
      <c r="AR110" s="828"/>
      <c r="AS110" s="828"/>
    </row>
    <row r="111" spans="1:45" ht="18" customHeight="1">
      <c r="A111" s="763"/>
      <c r="B111" s="867" t="s">
        <v>3532</v>
      </c>
      <c r="C111" s="754" t="s">
        <v>3531</v>
      </c>
      <c r="D111" s="1305">
        <v>20</v>
      </c>
      <c r="E111" s="1214">
        <v>0</v>
      </c>
      <c r="F111" s="828"/>
      <c r="G111" s="828"/>
      <c r="H111" s="828"/>
      <c r="L111" s="828"/>
      <c r="M111" s="828"/>
      <c r="N111" s="828"/>
      <c r="O111" s="828"/>
      <c r="P111" s="828"/>
      <c r="Q111" s="828"/>
      <c r="R111" s="828"/>
      <c r="S111" s="828"/>
      <c r="T111" s="828"/>
      <c r="U111" s="828"/>
      <c r="V111" s="828"/>
      <c r="W111" s="828"/>
      <c r="X111" s="828"/>
      <c r="Y111" s="828"/>
      <c r="Z111" s="828"/>
      <c r="AA111" s="828"/>
      <c r="AB111" s="828"/>
      <c r="AC111" s="828"/>
      <c r="AD111" s="828"/>
      <c r="AE111" s="828"/>
      <c r="AF111" s="828"/>
      <c r="AG111" s="828"/>
      <c r="AH111" s="828"/>
      <c r="AI111" s="828"/>
      <c r="AJ111" s="828"/>
      <c r="AK111" s="828"/>
      <c r="AL111" s="828"/>
      <c r="AM111" s="828"/>
      <c r="AN111" s="828"/>
      <c r="AO111" s="828"/>
      <c r="AP111" s="828"/>
      <c r="AQ111" s="828"/>
      <c r="AR111" s="828"/>
      <c r="AS111" s="828"/>
    </row>
    <row r="112" spans="1:45" ht="15.75">
      <c r="A112" s="742">
        <v>310</v>
      </c>
      <c r="B112" s="847" t="s">
        <v>917</v>
      </c>
      <c r="C112" s="852"/>
      <c r="D112" s="852"/>
      <c r="E112" s="1215"/>
      <c r="F112" s="828"/>
      <c r="G112" s="828"/>
      <c r="H112" s="828"/>
      <c r="L112" s="828"/>
      <c r="M112" s="828"/>
      <c r="N112" s="828"/>
      <c r="O112" s="828"/>
      <c r="P112" s="828"/>
      <c r="Q112" s="828"/>
      <c r="R112" s="828"/>
      <c r="S112" s="828"/>
      <c r="T112" s="828"/>
      <c r="U112" s="828"/>
      <c r="V112" s="828"/>
      <c r="W112" s="828"/>
      <c r="X112" s="828"/>
      <c r="Y112" s="828"/>
      <c r="Z112" s="828"/>
      <c r="AA112" s="828"/>
      <c r="AB112" s="828"/>
      <c r="AC112" s="828"/>
      <c r="AD112" s="828"/>
      <c r="AE112" s="828"/>
      <c r="AF112" s="828"/>
      <c r="AG112" s="828"/>
      <c r="AH112" s="828"/>
      <c r="AI112" s="828"/>
      <c r="AJ112" s="828"/>
      <c r="AK112" s="828"/>
      <c r="AL112" s="828"/>
      <c r="AM112" s="828"/>
      <c r="AN112" s="828"/>
      <c r="AO112" s="828"/>
      <c r="AP112" s="828"/>
      <c r="AQ112" s="828"/>
      <c r="AR112" s="828"/>
      <c r="AS112" s="828"/>
    </row>
    <row r="113" spans="1:45" ht="15.75">
      <c r="A113" s="755"/>
      <c r="B113" s="848" t="s">
        <v>918</v>
      </c>
      <c r="C113" s="744" t="s">
        <v>3098</v>
      </c>
      <c r="D113" s="1012"/>
      <c r="E113" s="914"/>
      <c r="F113" s="828"/>
      <c r="G113" s="828"/>
      <c r="H113" s="828"/>
      <c r="L113" s="828"/>
      <c r="M113" s="828"/>
      <c r="N113" s="828"/>
      <c r="O113" s="828"/>
      <c r="P113" s="828"/>
      <c r="Q113" s="828"/>
      <c r="R113" s="828"/>
      <c r="S113" s="828"/>
      <c r="T113" s="828"/>
      <c r="U113" s="828"/>
      <c r="V113" s="828"/>
      <c r="W113" s="828"/>
      <c r="X113" s="828"/>
      <c r="Y113" s="828"/>
      <c r="Z113" s="828"/>
      <c r="AA113" s="828"/>
      <c r="AB113" s="828"/>
      <c r="AC113" s="828"/>
      <c r="AD113" s="828"/>
      <c r="AE113" s="828"/>
      <c r="AF113" s="828"/>
      <c r="AG113" s="828"/>
      <c r="AH113" s="828"/>
      <c r="AI113" s="828"/>
      <c r="AJ113" s="828"/>
      <c r="AK113" s="828"/>
      <c r="AL113" s="828"/>
      <c r="AM113" s="828"/>
      <c r="AN113" s="828"/>
      <c r="AO113" s="828"/>
      <c r="AP113" s="828"/>
      <c r="AQ113" s="828"/>
      <c r="AR113" s="828"/>
      <c r="AS113" s="828"/>
    </row>
    <row r="114" spans="1:45" ht="31.5">
      <c r="A114" s="755"/>
      <c r="B114" s="863" t="s">
        <v>3805</v>
      </c>
      <c r="C114" s="744"/>
      <c r="D114" s="1013">
        <v>0</v>
      </c>
      <c r="E114" s="759">
        <v>0</v>
      </c>
      <c r="F114" s="828"/>
      <c r="G114" s="828"/>
      <c r="H114" s="828"/>
      <c r="L114" s="828"/>
      <c r="M114" s="828"/>
      <c r="N114" s="828"/>
      <c r="O114" s="828"/>
      <c r="P114" s="828"/>
      <c r="Q114" s="828"/>
      <c r="R114" s="828"/>
      <c r="S114" s="828"/>
      <c r="T114" s="828"/>
      <c r="U114" s="828"/>
      <c r="V114" s="828"/>
      <c r="W114" s="828"/>
      <c r="X114" s="828"/>
      <c r="Y114" s="828"/>
      <c r="Z114" s="828"/>
      <c r="AA114" s="828"/>
      <c r="AB114" s="828"/>
      <c r="AC114" s="828"/>
      <c r="AD114" s="828"/>
      <c r="AE114" s="828"/>
      <c r="AF114" s="828"/>
      <c r="AG114" s="828"/>
      <c r="AH114" s="828"/>
      <c r="AI114" s="828"/>
      <c r="AJ114" s="828"/>
      <c r="AK114" s="828"/>
      <c r="AL114" s="828"/>
      <c r="AM114" s="828"/>
      <c r="AN114" s="828"/>
      <c r="AO114" s="828"/>
      <c r="AP114" s="828"/>
      <c r="AQ114" s="828"/>
      <c r="AR114" s="828"/>
      <c r="AS114" s="828"/>
    </row>
    <row r="115" spans="1:45" ht="15.75">
      <c r="A115" s="755"/>
      <c r="B115" s="855" t="s">
        <v>3134</v>
      </c>
      <c r="C115" s="744"/>
      <c r="D115" s="1013" t="s">
        <v>1383</v>
      </c>
      <c r="E115" s="759"/>
      <c r="F115" s="828"/>
      <c r="G115" s="828"/>
      <c r="H115" s="828"/>
      <c r="L115" s="828"/>
      <c r="M115" s="828"/>
      <c r="N115" s="828"/>
      <c r="O115" s="828"/>
      <c r="P115" s="828"/>
      <c r="Q115" s="828"/>
      <c r="R115" s="828"/>
      <c r="S115" s="828"/>
      <c r="T115" s="828"/>
      <c r="U115" s="828"/>
      <c r="V115" s="828"/>
      <c r="W115" s="828"/>
      <c r="X115" s="828"/>
      <c r="Y115" s="828"/>
      <c r="Z115" s="828"/>
      <c r="AA115" s="828"/>
      <c r="AB115" s="828"/>
      <c r="AC115" s="828"/>
      <c r="AD115" s="828"/>
      <c r="AE115" s="828"/>
      <c r="AF115" s="828"/>
      <c r="AG115" s="828"/>
      <c r="AH115" s="828"/>
      <c r="AI115" s="828"/>
      <c r="AJ115" s="828"/>
      <c r="AK115" s="828"/>
      <c r="AL115" s="828"/>
      <c r="AM115" s="828"/>
      <c r="AN115" s="828"/>
      <c r="AO115" s="828"/>
      <c r="AP115" s="828"/>
      <c r="AQ115" s="828"/>
      <c r="AR115" s="828"/>
      <c r="AS115" s="828"/>
    </row>
    <row r="116" spans="1:45" ht="15.75">
      <c r="A116" s="763"/>
      <c r="B116" s="877" t="s">
        <v>3689</v>
      </c>
      <c r="C116" s="744"/>
      <c r="D116" s="1013" t="s">
        <v>2367</v>
      </c>
      <c r="E116" s="759">
        <v>0</v>
      </c>
      <c r="F116" s="828"/>
      <c r="G116" s="828"/>
      <c r="H116" s="828"/>
      <c r="L116" s="828"/>
      <c r="M116" s="828"/>
      <c r="N116" s="828"/>
      <c r="O116" s="828"/>
      <c r="P116" s="828"/>
      <c r="Q116" s="828"/>
      <c r="R116" s="828"/>
      <c r="S116" s="828"/>
      <c r="T116" s="828"/>
      <c r="U116" s="828"/>
      <c r="V116" s="828"/>
      <c r="W116" s="828"/>
      <c r="X116" s="828"/>
      <c r="Y116" s="828"/>
      <c r="Z116" s="828"/>
      <c r="AA116" s="828"/>
      <c r="AB116" s="828"/>
      <c r="AC116" s="828"/>
      <c r="AD116" s="828"/>
      <c r="AE116" s="828"/>
      <c r="AF116" s="828"/>
      <c r="AG116" s="828"/>
      <c r="AH116" s="828"/>
      <c r="AI116" s="828"/>
      <c r="AJ116" s="828"/>
      <c r="AK116" s="828"/>
      <c r="AL116" s="828"/>
      <c r="AM116" s="828"/>
      <c r="AN116" s="828"/>
      <c r="AO116" s="828"/>
      <c r="AP116" s="828"/>
      <c r="AQ116" s="828"/>
      <c r="AR116" s="828"/>
      <c r="AS116" s="828"/>
    </row>
    <row r="117" spans="1:45" ht="15.75">
      <c r="A117" s="770"/>
      <c r="B117" s="855" t="s">
        <v>3690</v>
      </c>
      <c r="C117" s="744"/>
      <c r="D117" s="1013" t="s">
        <v>2911</v>
      </c>
      <c r="E117" s="759">
        <v>0</v>
      </c>
      <c r="F117" s="828"/>
      <c r="G117" s="828"/>
      <c r="H117" s="828"/>
      <c r="L117" s="828"/>
      <c r="M117" s="828"/>
      <c r="N117" s="828"/>
      <c r="O117" s="828"/>
      <c r="P117" s="828"/>
      <c r="Q117" s="828"/>
      <c r="R117" s="828"/>
      <c r="S117" s="828"/>
      <c r="T117" s="828"/>
      <c r="U117" s="828"/>
      <c r="V117" s="828"/>
      <c r="W117" s="828"/>
      <c r="X117" s="828"/>
      <c r="Y117" s="828"/>
      <c r="Z117" s="828"/>
      <c r="AA117" s="828"/>
      <c r="AB117" s="828"/>
      <c r="AC117" s="828"/>
      <c r="AD117" s="828"/>
      <c r="AE117" s="828"/>
      <c r="AF117" s="828"/>
      <c r="AG117" s="828"/>
      <c r="AH117" s="828"/>
      <c r="AI117" s="828"/>
      <c r="AJ117" s="828"/>
      <c r="AK117" s="828"/>
      <c r="AL117" s="828"/>
      <c r="AM117" s="828"/>
      <c r="AN117" s="828"/>
      <c r="AO117" s="828"/>
      <c r="AP117" s="828"/>
      <c r="AQ117" s="828"/>
      <c r="AR117" s="828"/>
      <c r="AS117" s="828"/>
    </row>
    <row r="118" spans="1:45" ht="15.75">
      <c r="A118" s="755"/>
      <c r="B118" s="855" t="s">
        <v>3135</v>
      </c>
      <c r="C118" s="744"/>
      <c r="D118" s="1013" t="s">
        <v>899</v>
      </c>
      <c r="E118" s="759">
        <v>0</v>
      </c>
      <c r="F118" s="828"/>
      <c r="G118" s="828"/>
      <c r="H118" s="828"/>
      <c r="L118" s="828"/>
      <c r="M118" s="828"/>
      <c r="N118" s="828"/>
      <c r="O118" s="828"/>
      <c r="P118" s="828"/>
      <c r="Q118" s="828"/>
      <c r="R118" s="828"/>
      <c r="S118" s="828"/>
      <c r="T118" s="828"/>
      <c r="U118" s="828"/>
      <c r="V118" s="828"/>
      <c r="W118" s="828"/>
      <c r="X118" s="828"/>
      <c r="Y118" s="828"/>
      <c r="Z118" s="828"/>
      <c r="AA118" s="828"/>
      <c r="AB118" s="828"/>
      <c r="AC118" s="828"/>
      <c r="AD118" s="828"/>
      <c r="AE118" s="828"/>
      <c r="AF118" s="828"/>
      <c r="AG118" s="828"/>
      <c r="AH118" s="828"/>
      <c r="AI118" s="828"/>
      <c r="AJ118" s="828"/>
      <c r="AK118" s="828"/>
      <c r="AL118" s="828"/>
      <c r="AM118" s="828"/>
      <c r="AN118" s="828"/>
      <c r="AO118" s="828"/>
      <c r="AP118" s="828"/>
      <c r="AQ118" s="828"/>
      <c r="AR118" s="828"/>
      <c r="AS118" s="828"/>
    </row>
    <row r="119" spans="1:45" ht="15.75">
      <c r="A119" s="755"/>
      <c r="B119" s="855" t="s">
        <v>3136</v>
      </c>
      <c r="C119" s="761"/>
      <c r="D119" s="1013"/>
      <c r="E119" s="759"/>
      <c r="F119" s="828"/>
      <c r="G119" s="828"/>
      <c r="H119" s="828"/>
      <c r="L119" s="828"/>
      <c r="M119" s="828"/>
      <c r="N119" s="828"/>
      <c r="O119" s="828"/>
      <c r="P119" s="828"/>
      <c r="Q119" s="828"/>
      <c r="R119" s="828"/>
      <c r="S119" s="828"/>
      <c r="T119" s="828"/>
      <c r="U119" s="828"/>
      <c r="V119" s="828"/>
      <c r="W119" s="828"/>
      <c r="X119" s="828"/>
      <c r="Y119" s="828"/>
      <c r="Z119" s="828"/>
      <c r="AA119" s="828"/>
      <c r="AB119" s="828"/>
      <c r="AC119" s="828"/>
      <c r="AD119" s="828"/>
      <c r="AE119" s="828"/>
      <c r="AF119" s="828"/>
      <c r="AG119" s="828"/>
      <c r="AH119" s="828"/>
      <c r="AI119" s="828"/>
      <c r="AJ119" s="828"/>
      <c r="AK119" s="828"/>
      <c r="AL119" s="828"/>
      <c r="AM119" s="828"/>
      <c r="AN119" s="828"/>
      <c r="AO119" s="828"/>
      <c r="AP119" s="828"/>
      <c r="AQ119" s="828"/>
      <c r="AR119" s="828"/>
      <c r="AS119" s="828"/>
    </row>
    <row r="120" spans="1:45" ht="15.75">
      <c r="A120" s="755"/>
      <c r="B120" s="855" t="s">
        <v>927</v>
      </c>
      <c r="C120" s="761"/>
      <c r="D120" s="1013" t="s">
        <v>2367</v>
      </c>
      <c r="E120" s="759">
        <v>0</v>
      </c>
      <c r="F120" s="828"/>
      <c r="G120" s="828"/>
      <c r="H120" s="828"/>
      <c r="L120" s="828"/>
      <c r="M120" s="828"/>
      <c r="N120" s="828"/>
      <c r="O120" s="828"/>
      <c r="P120" s="828"/>
      <c r="Q120" s="828"/>
      <c r="R120" s="828"/>
      <c r="S120" s="828"/>
      <c r="T120" s="828"/>
      <c r="U120" s="828"/>
      <c r="V120" s="828"/>
      <c r="W120" s="828"/>
      <c r="X120" s="828"/>
      <c r="Y120" s="828"/>
      <c r="Z120" s="828"/>
      <c r="AA120" s="828"/>
      <c r="AB120" s="828"/>
      <c r="AC120" s="828"/>
      <c r="AD120" s="828"/>
      <c r="AE120" s="828"/>
      <c r="AF120" s="828"/>
      <c r="AG120" s="828"/>
      <c r="AH120" s="828"/>
      <c r="AI120" s="828"/>
      <c r="AJ120" s="828"/>
      <c r="AK120" s="828"/>
      <c r="AL120" s="828"/>
      <c r="AM120" s="828"/>
      <c r="AN120" s="828"/>
      <c r="AO120" s="828"/>
      <c r="AP120" s="828"/>
      <c r="AQ120" s="828"/>
      <c r="AR120" s="828"/>
      <c r="AS120" s="828"/>
    </row>
    <row r="121" spans="1:45" ht="15.75">
      <c r="A121" s="753"/>
      <c r="B121" s="856" t="s">
        <v>928</v>
      </c>
      <c r="C121" s="777"/>
      <c r="D121" s="1015" t="s">
        <v>2368</v>
      </c>
      <c r="E121" s="1177">
        <v>0</v>
      </c>
      <c r="F121" s="828"/>
      <c r="G121" s="828"/>
      <c r="H121" s="828"/>
      <c r="L121" s="828"/>
      <c r="M121" s="828"/>
      <c r="N121" s="828"/>
      <c r="O121" s="828"/>
      <c r="P121" s="828"/>
      <c r="Q121" s="828"/>
      <c r="R121" s="828"/>
      <c r="S121" s="828"/>
      <c r="T121" s="828"/>
      <c r="U121" s="828"/>
      <c r="V121" s="828"/>
      <c r="W121" s="828"/>
      <c r="X121" s="828"/>
      <c r="Y121" s="828"/>
      <c r="Z121" s="828"/>
      <c r="AA121" s="828"/>
      <c r="AB121" s="828"/>
      <c r="AC121" s="828"/>
      <c r="AD121" s="828"/>
      <c r="AE121" s="828"/>
      <c r="AF121" s="828"/>
      <c r="AG121" s="828"/>
      <c r="AH121" s="828"/>
      <c r="AI121" s="828"/>
      <c r="AJ121" s="828"/>
      <c r="AK121" s="828"/>
      <c r="AL121" s="828"/>
      <c r="AM121" s="828"/>
      <c r="AN121" s="828"/>
      <c r="AO121" s="828"/>
      <c r="AP121" s="828"/>
      <c r="AQ121" s="828"/>
      <c r="AR121" s="828"/>
      <c r="AS121" s="828"/>
    </row>
    <row r="122" spans="1:45" ht="15.75">
      <c r="A122" s="742">
        <v>320</v>
      </c>
      <c r="B122" s="847" t="s">
        <v>2225</v>
      </c>
      <c r="C122" s="852"/>
      <c r="D122" s="852"/>
      <c r="E122" s="1215"/>
      <c r="F122" s="828"/>
      <c r="G122" s="828"/>
      <c r="H122" s="828"/>
      <c r="L122" s="828"/>
      <c r="M122" s="828"/>
      <c r="N122" s="828"/>
      <c r="O122" s="828"/>
      <c r="P122" s="828"/>
      <c r="Q122" s="828"/>
      <c r="R122" s="828"/>
      <c r="S122" s="828"/>
      <c r="T122" s="828"/>
      <c r="U122" s="828"/>
      <c r="V122" s="828"/>
      <c r="W122" s="828"/>
      <c r="X122" s="828"/>
      <c r="Y122" s="828"/>
      <c r="Z122" s="828"/>
      <c r="AA122" s="828"/>
      <c r="AB122" s="828"/>
      <c r="AC122" s="828"/>
      <c r="AD122" s="828"/>
      <c r="AE122" s="828"/>
      <c r="AF122" s="828"/>
      <c r="AG122" s="828"/>
      <c r="AH122" s="828"/>
      <c r="AI122" s="828"/>
      <c r="AJ122" s="828"/>
      <c r="AK122" s="828"/>
      <c r="AL122" s="828"/>
      <c r="AM122" s="828"/>
      <c r="AN122" s="828"/>
      <c r="AO122" s="828"/>
      <c r="AP122" s="828"/>
      <c r="AQ122" s="828"/>
      <c r="AR122" s="828"/>
      <c r="AS122" s="828"/>
    </row>
    <row r="123" spans="1:45" s="843" customFormat="1" ht="15.75">
      <c r="A123" s="755"/>
      <c r="B123" s="840" t="s">
        <v>2226</v>
      </c>
      <c r="C123" s="744" t="s">
        <v>2732</v>
      </c>
      <c r="D123" s="1012"/>
      <c r="E123" s="914"/>
      <c r="F123" s="828"/>
      <c r="G123" s="828"/>
      <c r="H123" s="828"/>
      <c r="I123" s="828"/>
      <c r="J123" s="828"/>
      <c r="K123" s="828"/>
      <c r="L123" s="828"/>
      <c r="M123" s="828"/>
      <c r="N123" s="828"/>
      <c r="O123" s="828"/>
      <c r="P123" s="828"/>
      <c r="Q123" s="828"/>
      <c r="R123" s="828"/>
      <c r="S123" s="828"/>
      <c r="T123" s="828"/>
      <c r="U123" s="828"/>
      <c r="V123" s="828"/>
      <c r="W123" s="828"/>
      <c r="X123" s="828"/>
      <c r="Y123" s="828"/>
      <c r="Z123" s="828"/>
      <c r="AA123" s="828"/>
      <c r="AB123" s="828"/>
      <c r="AC123" s="828"/>
      <c r="AD123" s="828"/>
      <c r="AE123" s="828"/>
      <c r="AF123" s="828"/>
      <c r="AG123" s="828"/>
      <c r="AH123" s="828"/>
      <c r="AI123" s="828"/>
      <c r="AJ123" s="828"/>
      <c r="AK123" s="828"/>
      <c r="AL123" s="828"/>
      <c r="AM123" s="828"/>
      <c r="AN123" s="828"/>
      <c r="AO123" s="828"/>
      <c r="AP123" s="828"/>
      <c r="AQ123" s="828"/>
      <c r="AR123" s="828"/>
      <c r="AS123" s="828"/>
    </row>
    <row r="124" spans="1:45" ht="31.5">
      <c r="A124" s="755"/>
      <c r="B124" s="863" t="s">
        <v>933</v>
      </c>
      <c r="C124" s="744"/>
      <c r="D124" s="1013">
        <v>0.5</v>
      </c>
      <c r="E124" s="759">
        <v>0</v>
      </c>
      <c r="F124" s="828"/>
      <c r="G124" s="828"/>
      <c r="H124" s="828"/>
      <c r="L124" s="828"/>
      <c r="M124" s="828"/>
      <c r="N124" s="828"/>
      <c r="O124" s="828"/>
      <c r="P124" s="828"/>
      <c r="Q124" s="828"/>
      <c r="R124" s="828"/>
      <c r="S124" s="828"/>
      <c r="T124" s="828"/>
      <c r="U124" s="828"/>
      <c r="V124" s="828"/>
      <c r="W124" s="828"/>
      <c r="X124" s="828"/>
      <c r="Y124" s="828"/>
      <c r="Z124" s="828"/>
      <c r="AA124" s="828"/>
      <c r="AB124" s="828"/>
      <c r="AC124" s="828"/>
      <c r="AD124" s="828"/>
      <c r="AE124" s="828"/>
      <c r="AF124" s="828"/>
      <c r="AG124" s="828"/>
      <c r="AH124" s="828"/>
      <c r="AI124" s="828"/>
      <c r="AJ124" s="828"/>
      <c r="AK124" s="828"/>
      <c r="AL124" s="828"/>
      <c r="AM124" s="828"/>
      <c r="AN124" s="828"/>
      <c r="AO124" s="828"/>
      <c r="AP124" s="828"/>
      <c r="AQ124" s="828"/>
      <c r="AR124" s="828"/>
      <c r="AS124" s="828"/>
    </row>
    <row r="125" spans="1:45" ht="15.75">
      <c r="A125" s="772"/>
      <c r="B125" s="844" t="s">
        <v>934</v>
      </c>
      <c r="C125" s="754"/>
      <c r="D125" s="1015">
        <v>0</v>
      </c>
      <c r="E125" s="1177">
        <v>0</v>
      </c>
      <c r="F125" s="828"/>
      <c r="G125" s="828"/>
      <c r="H125" s="828"/>
      <c r="L125" s="828"/>
      <c r="M125" s="828"/>
      <c r="N125" s="828"/>
      <c r="O125" s="828"/>
      <c r="P125" s="828"/>
      <c r="Q125" s="828"/>
      <c r="R125" s="828"/>
      <c r="S125" s="828"/>
      <c r="T125" s="828"/>
      <c r="U125" s="828"/>
      <c r="V125" s="828"/>
      <c r="W125" s="828"/>
      <c r="X125" s="828"/>
      <c r="Y125" s="828"/>
      <c r="Z125" s="828"/>
      <c r="AA125" s="828"/>
      <c r="AB125" s="828"/>
      <c r="AC125" s="828"/>
      <c r="AD125" s="828"/>
      <c r="AE125" s="828"/>
      <c r="AF125" s="828"/>
      <c r="AG125" s="828"/>
      <c r="AH125" s="828"/>
      <c r="AI125" s="828"/>
      <c r="AJ125" s="828"/>
      <c r="AK125" s="828"/>
      <c r="AL125" s="828"/>
      <c r="AM125" s="828"/>
      <c r="AN125" s="828"/>
      <c r="AO125" s="828"/>
      <c r="AP125" s="828"/>
      <c r="AQ125" s="828"/>
      <c r="AR125" s="828"/>
      <c r="AS125" s="828"/>
    </row>
    <row r="126" spans="1:45" ht="15.75">
      <c r="A126" s="742">
        <v>330</v>
      </c>
      <c r="B126" s="847" t="s">
        <v>2227</v>
      </c>
      <c r="C126" s="743"/>
      <c r="D126" s="743"/>
      <c r="E126" s="1016"/>
      <c r="F126" s="828"/>
      <c r="G126" s="828"/>
      <c r="H126" s="828"/>
      <c r="L126" s="828"/>
      <c r="M126" s="828"/>
      <c r="N126" s="828"/>
      <c r="O126" s="828"/>
      <c r="P126" s="828"/>
      <c r="Q126" s="828"/>
      <c r="R126" s="828"/>
      <c r="S126" s="828"/>
      <c r="T126" s="828"/>
      <c r="U126" s="828"/>
      <c r="V126" s="828"/>
      <c r="W126" s="828"/>
      <c r="X126" s="828"/>
      <c r="Y126" s="828"/>
      <c r="Z126" s="828"/>
      <c r="AA126" s="828"/>
      <c r="AB126" s="828"/>
      <c r="AC126" s="828"/>
      <c r="AD126" s="828"/>
      <c r="AE126" s="828"/>
      <c r="AF126" s="828"/>
      <c r="AG126" s="828"/>
      <c r="AH126" s="828"/>
      <c r="AI126" s="828"/>
      <c r="AJ126" s="828"/>
      <c r="AK126" s="828"/>
      <c r="AL126" s="828"/>
      <c r="AM126" s="828"/>
      <c r="AN126" s="828"/>
      <c r="AO126" s="828"/>
      <c r="AP126" s="828"/>
      <c r="AQ126" s="828"/>
      <c r="AR126" s="828"/>
      <c r="AS126" s="828"/>
    </row>
    <row r="127" spans="1:45" ht="15.75">
      <c r="A127" s="878"/>
      <c r="B127" s="840" t="s">
        <v>2228</v>
      </c>
      <c r="C127" s="744" t="s">
        <v>2733</v>
      </c>
      <c r="D127" s="783"/>
      <c r="E127" s="759"/>
      <c r="F127" s="828"/>
      <c r="G127" s="828"/>
      <c r="H127" s="828"/>
      <c r="L127" s="828"/>
      <c r="M127" s="828"/>
      <c r="N127" s="828"/>
      <c r="O127" s="828"/>
      <c r="P127" s="828"/>
      <c r="Q127" s="828"/>
      <c r="R127" s="828"/>
      <c r="S127" s="828"/>
      <c r="T127" s="828"/>
      <c r="U127" s="828"/>
      <c r="V127" s="828"/>
      <c r="W127" s="828"/>
      <c r="X127" s="828"/>
      <c r="Y127" s="828"/>
      <c r="Z127" s="828"/>
      <c r="AA127" s="828"/>
      <c r="AB127" s="828"/>
      <c r="AC127" s="828"/>
      <c r="AD127" s="828"/>
      <c r="AE127" s="828"/>
      <c r="AF127" s="828"/>
      <c r="AG127" s="828"/>
      <c r="AH127" s="828"/>
      <c r="AI127" s="828"/>
      <c r="AJ127" s="828"/>
      <c r="AK127" s="828"/>
      <c r="AL127" s="828"/>
      <c r="AM127" s="828"/>
      <c r="AN127" s="828"/>
      <c r="AO127" s="828"/>
      <c r="AP127" s="828"/>
      <c r="AQ127" s="828"/>
      <c r="AR127" s="828"/>
      <c r="AS127" s="828"/>
    </row>
    <row r="128" spans="1:45" ht="15.75">
      <c r="A128" s="755"/>
      <c r="B128" s="838" t="s">
        <v>938</v>
      </c>
      <c r="C128" s="744"/>
      <c r="D128" s="783"/>
      <c r="E128" s="759"/>
      <c r="F128" s="828"/>
      <c r="G128" s="828"/>
      <c r="H128" s="828"/>
      <c r="L128" s="828"/>
      <c r="M128" s="828"/>
      <c r="N128" s="828"/>
      <c r="O128" s="828"/>
      <c r="P128" s="828"/>
      <c r="Q128" s="828"/>
      <c r="R128" s="828"/>
      <c r="S128" s="828"/>
      <c r="T128" s="828"/>
      <c r="U128" s="828"/>
      <c r="V128" s="828"/>
      <c r="W128" s="828"/>
      <c r="X128" s="828"/>
      <c r="Y128" s="828"/>
      <c r="Z128" s="828"/>
      <c r="AA128" s="828"/>
      <c r="AB128" s="828"/>
      <c r="AC128" s="828"/>
      <c r="AD128" s="828"/>
      <c r="AE128" s="828"/>
      <c r="AF128" s="828"/>
      <c r="AG128" s="828"/>
      <c r="AH128" s="828"/>
      <c r="AI128" s="828"/>
      <c r="AJ128" s="828"/>
      <c r="AK128" s="828"/>
      <c r="AL128" s="828"/>
      <c r="AM128" s="828"/>
      <c r="AN128" s="828"/>
      <c r="AO128" s="828"/>
      <c r="AP128" s="828"/>
      <c r="AQ128" s="828"/>
      <c r="AR128" s="828"/>
      <c r="AS128" s="828"/>
    </row>
    <row r="129" spans="1:45" ht="15.75">
      <c r="A129" s="755"/>
      <c r="B129" s="838" t="s">
        <v>2231</v>
      </c>
      <c r="C129" s="744"/>
      <c r="D129" s="1013">
        <v>0</v>
      </c>
      <c r="E129" s="759">
        <v>0</v>
      </c>
      <c r="F129" s="828"/>
      <c r="G129" s="828"/>
      <c r="H129" s="828"/>
      <c r="L129" s="828"/>
      <c r="M129" s="828"/>
      <c r="N129" s="828"/>
      <c r="O129" s="828"/>
      <c r="P129" s="828"/>
      <c r="Q129" s="828"/>
      <c r="R129" s="828"/>
      <c r="S129" s="828"/>
      <c r="T129" s="828"/>
      <c r="U129" s="828"/>
      <c r="V129" s="828"/>
      <c r="W129" s="828"/>
      <c r="X129" s="828"/>
      <c r="Y129" s="828"/>
      <c r="Z129" s="828"/>
      <c r="AA129" s="828"/>
      <c r="AB129" s="828"/>
      <c r="AC129" s="828"/>
      <c r="AD129" s="828"/>
      <c r="AE129" s="828"/>
      <c r="AF129" s="828"/>
      <c r="AG129" s="828"/>
      <c r="AH129" s="828"/>
      <c r="AI129" s="828"/>
      <c r="AJ129" s="828"/>
      <c r="AK129" s="828"/>
      <c r="AL129" s="828"/>
      <c r="AM129" s="828"/>
      <c r="AN129" s="828"/>
      <c r="AO129" s="828"/>
      <c r="AP129" s="828"/>
      <c r="AQ129" s="828"/>
      <c r="AR129" s="828"/>
      <c r="AS129" s="828"/>
    </row>
    <row r="130" spans="1:45" ht="15.75">
      <c r="A130" s="755"/>
      <c r="B130" s="838" t="s">
        <v>2232</v>
      </c>
      <c r="C130" s="744"/>
      <c r="D130" s="1013" t="s">
        <v>2486</v>
      </c>
      <c r="E130" s="759">
        <v>0</v>
      </c>
      <c r="F130" s="828"/>
      <c r="G130" s="828"/>
      <c r="H130" s="828"/>
      <c r="L130" s="828"/>
      <c r="M130" s="828"/>
      <c r="N130" s="828"/>
      <c r="O130" s="828"/>
      <c r="P130" s="828"/>
      <c r="Q130" s="828"/>
      <c r="R130" s="828"/>
      <c r="S130" s="828"/>
      <c r="T130" s="828"/>
      <c r="U130" s="828"/>
      <c r="V130" s="828"/>
      <c r="W130" s="828"/>
      <c r="X130" s="828"/>
      <c r="Y130" s="828"/>
      <c r="Z130" s="828"/>
      <c r="AA130" s="828"/>
      <c r="AB130" s="828"/>
      <c r="AC130" s="828"/>
      <c r="AD130" s="828"/>
      <c r="AE130" s="828"/>
      <c r="AF130" s="828"/>
      <c r="AG130" s="828"/>
      <c r="AH130" s="828"/>
      <c r="AI130" s="828"/>
      <c r="AJ130" s="828"/>
      <c r="AK130" s="828"/>
      <c r="AL130" s="828"/>
      <c r="AM130" s="828"/>
      <c r="AN130" s="828"/>
      <c r="AO130" s="828"/>
      <c r="AP130" s="828"/>
      <c r="AQ130" s="828"/>
      <c r="AR130" s="828"/>
      <c r="AS130" s="828"/>
    </row>
    <row r="131" spans="1:45" ht="15.75">
      <c r="A131" s="755"/>
      <c r="B131" s="838" t="s">
        <v>939</v>
      </c>
      <c r="C131" s="744"/>
      <c r="D131" s="1014">
        <v>0.2</v>
      </c>
      <c r="E131" s="759">
        <v>0</v>
      </c>
      <c r="F131" s="828"/>
      <c r="G131" s="828"/>
      <c r="H131" s="828"/>
      <c r="L131" s="828"/>
      <c r="M131" s="828"/>
      <c r="N131" s="828"/>
      <c r="O131" s="828"/>
      <c r="P131" s="828"/>
      <c r="Q131" s="828"/>
      <c r="R131" s="828"/>
      <c r="S131" s="828"/>
      <c r="T131" s="828"/>
      <c r="U131" s="828"/>
      <c r="V131" s="828"/>
      <c r="W131" s="828"/>
      <c r="X131" s="828"/>
      <c r="Y131" s="828"/>
      <c r="Z131" s="828"/>
      <c r="AA131" s="828"/>
      <c r="AB131" s="828"/>
      <c r="AC131" s="828"/>
      <c r="AD131" s="828"/>
      <c r="AE131" s="828"/>
      <c r="AF131" s="828"/>
      <c r="AG131" s="828"/>
      <c r="AH131" s="828"/>
      <c r="AI131" s="828"/>
      <c r="AJ131" s="828"/>
      <c r="AK131" s="828"/>
      <c r="AL131" s="828"/>
      <c r="AM131" s="828"/>
      <c r="AN131" s="828"/>
      <c r="AO131" s="828"/>
      <c r="AP131" s="828"/>
      <c r="AQ131" s="828"/>
      <c r="AR131" s="828"/>
      <c r="AS131" s="828"/>
    </row>
    <row r="132" spans="1:45" ht="15.75">
      <c r="A132" s="1123" t="s">
        <v>941</v>
      </c>
      <c r="B132" s="1193"/>
      <c r="C132" s="1194"/>
      <c r="D132" s="1194"/>
      <c r="E132" s="1195"/>
      <c r="F132" s="828"/>
      <c r="G132" s="828"/>
      <c r="H132" s="828"/>
      <c r="L132" s="828"/>
      <c r="M132" s="828"/>
      <c r="N132" s="828"/>
      <c r="O132" s="828"/>
      <c r="P132" s="828"/>
      <c r="Q132" s="828"/>
      <c r="R132" s="828"/>
      <c r="S132" s="828"/>
      <c r="T132" s="828"/>
      <c r="U132" s="828"/>
      <c r="V132" s="828"/>
      <c r="W132" s="828"/>
      <c r="X132" s="828"/>
      <c r="Y132" s="828"/>
      <c r="Z132" s="828"/>
      <c r="AA132" s="828"/>
      <c r="AB132" s="828"/>
      <c r="AC132" s="828"/>
      <c r="AD132" s="828"/>
      <c r="AE132" s="828"/>
      <c r="AF132" s="828"/>
      <c r="AG132" s="828"/>
      <c r="AH132" s="828"/>
      <c r="AI132" s="828"/>
      <c r="AJ132" s="828"/>
      <c r="AK132" s="828"/>
      <c r="AL132" s="828"/>
      <c r="AM132" s="828"/>
      <c r="AN132" s="828"/>
      <c r="AO132" s="828"/>
      <c r="AP132" s="828"/>
      <c r="AQ132" s="828"/>
      <c r="AR132" s="828"/>
      <c r="AS132" s="828"/>
    </row>
    <row r="133" spans="1:45" ht="15.75">
      <c r="A133" s="755">
        <v>410</v>
      </c>
      <c r="B133" s="836" t="s">
        <v>3264</v>
      </c>
      <c r="C133" s="778"/>
      <c r="D133" s="1050"/>
      <c r="E133" s="1213"/>
      <c r="F133" s="828"/>
      <c r="G133" s="828"/>
      <c r="H133" s="828"/>
      <c r="L133" s="828"/>
      <c r="M133" s="828"/>
      <c r="N133" s="828"/>
      <c r="O133" s="828"/>
      <c r="P133" s="828"/>
      <c r="Q133" s="828"/>
      <c r="R133" s="828"/>
      <c r="S133" s="828"/>
      <c r="T133" s="828"/>
      <c r="U133" s="828"/>
      <c r="V133" s="828"/>
      <c r="W133" s="828"/>
      <c r="X133" s="828"/>
      <c r="Y133" s="828"/>
      <c r="Z133" s="828"/>
      <c r="AA133" s="828"/>
      <c r="AB133" s="828"/>
      <c r="AC133" s="828"/>
      <c r="AD133" s="828"/>
      <c r="AE133" s="828"/>
      <c r="AF133" s="828"/>
      <c r="AG133" s="828"/>
      <c r="AH133" s="828"/>
      <c r="AI133" s="828"/>
      <c r="AJ133" s="828"/>
      <c r="AK133" s="828"/>
      <c r="AL133" s="828"/>
      <c r="AM133" s="828"/>
      <c r="AN133" s="828"/>
      <c r="AO133" s="828"/>
      <c r="AP133" s="828"/>
      <c r="AQ133" s="828"/>
      <c r="AR133" s="828"/>
      <c r="AS133" s="828"/>
    </row>
    <row r="134" spans="1:45" ht="15.75">
      <c r="A134" s="755"/>
      <c r="B134" s="840" t="s">
        <v>943</v>
      </c>
      <c r="C134" s="762" t="s">
        <v>2735</v>
      </c>
      <c r="D134" s="1012"/>
      <c r="E134" s="914"/>
      <c r="F134" s="828"/>
      <c r="G134" s="828"/>
      <c r="H134" s="828"/>
      <c r="L134" s="828"/>
      <c r="M134" s="828"/>
      <c r="N134" s="828"/>
      <c r="O134" s="828"/>
      <c r="P134" s="828"/>
      <c r="Q134" s="828"/>
      <c r="R134" s="828"/>
      <c r="S134" s="828"/>
      <c r="T134" s="828"/>
      <c r="U134" s="828"/>
      <c r="V134" s="828"/>
      <c r="W134" s="828"/>
      <c r="X134" s="828"/>
      <c r="Y134" s="828"/>
      <c r="Z134" s="828"/>
      <c r="AA134" s="828"/>
      <c r="AB134" s="828"/>
      <c r="AC134" s="828"/>
      <c r="AD134" s="828"/>
      <c r="AE134" s="828"/>
      <c r="AF134" s="828"/>
      <c r="AG134" s="828"/>
      <c r="AH134" s="828"/>
      <c r="AI134" s="828"/>
      <c r="AJ134" s="828"/>
      <c r="AK134" s="828"/>
      <c r="AL134" s="828"/>
      <c r="AM134" s="828"/>
      <c r="AN134" s="828"/>
      <c r="AO134" s="828"/>
      <c r="AP134" s="828"/>
      <c r="AQ134" s="828"/>
      <c r="AR134" s="828"/>
      <c r="AS134" s="828"/>
    </row>
    <row r="135" spans="1:45" ht="15.75">
      <c r="A135" s="755"/>
      <c r="B135" s="838" t="s">
        <v>945</v>
      </c>
      <c r="C135" s="762"/>
      <c r="D135" s="1013">
        <v>1</v>
      </c>
      <c r="E135" s="759">
        <v>0</v>
      </c>
      <c r="F135" s="828"/>
      <c r="G135" s="828"/>
      <c r="H135" s="828"/>
      <c r="L135" s="828"/>
      <c r="M135" s="828"/>
      <c r="N135" s="828"/>
      <c r="O135" s="828"/>
      <c r="P135" s="828"/>
      <c r="Q135" s="828"/>
      <c r="R135" s="828"/>
      <c r="S135" s="828"/>
      <c r="T135" s="828"/>
      <c r="U135" s="828"/>
      <c r="V135" s="828"/>
      <c r="W135" s="828"/>
      <c r="X135" s="828"/>
      <c r="Y135" s="828"/>
      <c r="Z135" s="828"/>
      <c r="AA135" s="828"/>
      <c r="AB135" s="828"/>
      <c r="AC135" s="828"/>
      <c r="AD135" s="828"/>
      <c r="AE135" s="828"/>
      <c r="AF135" s="828"/>
      <c r="AG135" s="828"/>
      <c r="AH135" s="828"/>
      <c r="AI135" s="828"/>
      <c r="AJ135" s="828"/>
      <c r="AK135" s="828"/>
      <c r="AL135" s="828"/>
      <c r="AM135" s="828"/>
      <c r="AN135" s="828"/>
      <c r="AO135" s="828"/>
      <c r="AP135" s="828"/>
      <c r="AQ135" s="828"/>
      <c r="AR135" s="828"/>
      <c r="AS135" s="828"/>
    </row>
    <row r="136" spans="1:45" ht="15.75">
      <c r="A136" s="770"/>
      <c r="B136" s="838" t="s">
        <v>946</v>
      </c>
      <c r="C136" s="762"/>
      <c r="D136" s="1013">
        <v>0.5</v>
      </c>
      <c r="E136" s="759">
        <v>0</v>
      </c>
      <c r="F136" s="828"/>
      <c r="G136" s="828"/>
      <c r="H136" s="828"/>
      <c r="L136" s="828"/>
      <c r="M136" s="828"/>
      <c r="N136" s="828"/>
      <c r="O136" s="828"/>
      <c r="P136" s="828"/>
      <c r="Q136" s="828"/>
      <c r="R136" s="828"/>
      <c r="S136" s="828"/>
      <c r="T136" s="828"/>
      <c r="U136" s="828"/>
      <c r="V136" s="828"/>
      <c r="W136" s="828"/>
      <c r="X136" s="828"/>
      <c r="Y136" s="828"/>
      <c r="Z136" s="828"/>
      <c r="AA136" s="828"/>
      <c r="AB136" s="828"/>
      <c r="AC136" s="828"/>
      <c r="AD136" s="828"/>
      <c r="AE136" s="828"/>
      <c r="AF136" s="828"/>
      <c r="AG136" s="828"/>
      <c r="AH136" s="828"/>
      <c r="AI136" s="828"/>
      <c r="AJ136" s="828"/>
      <c r="AK136" s="828"/>
      <c r="AL136" s="828"/>
      <c r="AM136" s="828"/>
      <c r="AN136" s="828"/>
      <c r="AO136" s="828"/>
      <c r="AP136" s="828"/>
      <c r="AQ136" s="828"/>
      <c r="AR136" s="828"/>
      <c r="AS136" s="828"/>
    </row>
    <row r="137" spans="1:45" ht="15.75">
      <c r="A137" s="755"/>
      <c r="B137" s="838" t="s">
        <v>559</v>
      </c>
      <c r="C137" s="762"/>
      <c r="D137" s="1013">
        <v>3</v>
      </c>
      <c r="E137" s="759">
        <v>0</v>
      </c>
      <c r="F137" s="828"/>
      <c r="G137" s="828"/>
      <c r="H137" s="828"/>
      <c r="L137" s="828"/>
      <c r="M137" s="828"/>
      <c r="N137" s="828"/>
      <c r="O137" s="828"/>
      <c r="P137" s="828"/>
      <c r="Q137" s="828"/>
      <c r="R137" s="828"/>
      <c r="S137" s="828"/>
      <c r="T137" s="828"/>
      <c r="U137" s="828"/>
      <c r="V137" s="828"/>
      <c r="W137" s="828"/>
      <c r="X137" s="828"/>
      <c r="Y137" s="828"/>
      <c r="Z137" s="828"/>
      <c r="AA137" s="828"/>
      <c r="AB137" s="828"/>
      <c r="AC137" s="828"/>
      <c r="AD137" s="828"/>
      <c r="AE137" s="828"/>
      <c r="AF137" s="828"/>
      <c r="AG137" s="828"/>
      <c r="AH137" s="828"/>
      <c r="AI137" s="828"/>
      <c r="AJ137" s="828"/>
      <c r="AK137" s="828"/>
      <c r="AL137" s="828"/>
      <c r="AM137" s="828"/>
      <c r="AN137" s="828"/>
      <c r="AO137" s="828"/>
      <c r="AP137" s="828"/>
      <c r="AQ137" s="828"/>
      <c r="AR137" s="828"/>
      <c r="AS137" s="828"/>
    </row>
    <row r="138" spans="1:45" ht="15.75">
      <c r="A138" s="763"/>
      <c r="B138" s="838" t="s">
        <v>560</v>
      </c>
      <c r="C138" s="762"/>
      <c r="D138" s="1013">
        <v>1</v>
      </c>
      <c r="E138" s="759">
        <v>0</v>
      </c>
      <c r="F138" s="828"/>
      <c r="G138" s="828"/>
      <c r="H138" s="828"/>
      <c r="L138" s="828"/>
      <c r="M138" s="828"/>
      <c r="N138" s="828"/>
      <c r="O138" s="828"/>
      <c r="P138" s="828"/>
      <c r="Q138" s="828"/>
      <c r="R138" s="828"/>
      <c r="S138" s="828"/>
      <c r="T138" s="828"/>
      <c r="U138" s="828"/>
      <c r="V138" s="828"/>
      <c r="W138" s="828"/>
      <c r="X138" s="828"/>
      <c r="Y138" s="828"/>
      <c r="Z138" s="828"/>
      <c r="AA138" s="828"/>
      <c r="AB138" s="828"/>
      <c r="AC138" s="828"/>
      <c r="AD138" s="828"/>
      <c r="AE138" s="828"/>
      <c r="AF138" s="828"/>
      <c r="AG138" s="828"/>
      <c r="AH138" s="828"/>
      <c r="AI138" s="828"/>
      <c r="AJ138" s="828"/>
      <c r="AK138" s="828"/>
      <c r="AL138" s="828"/>
      <c r="AM138" s="828"/>
      <c r="AN138" s="828"/>
      <c r="AO138" s="828"/>
      <c r="AP138" s="828"/>
      <c r="AQ138" s="828"/>
      <c r="AR138" s="828"/>
      <c r="AS138" s="828"/>
    </row>
    <row r="139" spans="1:45" ht="15.75">
      <c r="A139" s="763"/>
      <c r="B139" s="838" t="s">
        <v>561</v>
      </c>
      <c r="C139" s="762"/>
      <c r="D139" s="1013">
        <v>1</v>
      </c>
      <c r="E139" s="759">
        <v>0</v>
      </c>
      <c r="F139" s="828"/>
      <c r="G139" s="828"/>
      <c r="H139" s="828"/>
      <c r="L139" s="828"/>
      <c r="M139" s="828"/>
      <c r="N139" s="828"/>
      <c r="O139" s="828"/>
      <c r="P139" s="828"/>
      <c r="Q139" s="828"/>
      <c r="R139" s="828"/>
      <c r="S139" s="828"/>
      <c r="T139" s="828"/>
      <c r="U139" s="828"/>
      <c r="V139" s="828"/>
      <c r="W139" s="828"/>
      <c r="X139" s="828"/>
      <c r="Y139" s="828"/>
      <c r="Z139" s="828"/>
      <c r="AA139" s="828"/>
      <c r="AB139" s="828"/>
      <c r="AC139" s="828"/>
      <c r="AD139" s="828"/>
      <c r="AE139" s="828"/>
      <c r="AF139" s="828"/>
      <c r="AG139" s="828"/>
      <c r="AH139" s="828"/>
      <c r="AI139" s="828"/>
      <c r="AJ139" s="828"/>
      <c r="AK139" s="828"/>
      <c r="AL139" s="828"/>
      <c r="AM139" s="828"/>
      <c r="AN139" s="828"/>
      <c r="AO139" s="828"/>
      <c r="AP139" s="828"/>
      <c r="AQ139" s="828"/>
      <c r="AR139" s="828"/>
      <c r="AS139" s="828"/>
    </row>
    <row r="140" spans="1:45" ht="31.5">
      <c r="A140" s="763"/>
      <c r="B140" s="839" t="s">
        <v>2243</v>
      </c>
      <c r="C140" s="762" t="s">
        <v>2736</v>
      </c>
      <c r="D140" s="1012"/>
      <c r="E140" s="914"/>
      <c r="F140" s="828"/>
      <c r="G140" s="828"/>
      <c r="H140" s="828"/>
      <c r="L140" s="828"/>
      <c r="M140" s="828"/>
      <c r="N140" s="828"/>
      <c r="O140" s="828"/>
      <c r="P140" s="828"/>
      <c r="Q140" s="828"/>
      <c r="R140" s="828"/>
      <c r="S140" s="828"/>
      <c r="T140" s="828"/>
      <c r="U140" s="828"/>
      <c r="V140" s="828"/>
      <c r="W140" s="828"/>
      <c r="X140" s="828"/>
      <c r="Y140" s="828"/>
      <c r="Z140" s="828"/>
      <c r="AA140" s="828"/>
      <c r="AB140" s="828"/>
      <c r="AC140" s="828"/>
      <c r="AD140" s="828"/>
      <c r="AE140" s="828"/>
      <c r="AF140" s="828"/>
      <c r="AG140" s="828"/>
      <c r="AH140" s="828"/>
      <c r="AI140" s="828"/>
      <c r="AJ140" s="828"/>
      <c r="AK140" s="828"/>
      <c r="AL140" s="828"/>
      <c r="AM140" s="828"/>
      <c r="AN140" s="828"/>
      <c r="AO140" s="828"/>
      <c r="AP140" s="828"/>
      <c r="AQ140" s="828"/>
      <c r="AR140" s="828"/>
      <c r="AS140" s="828"/>
    </row>
    <row r="141" spans="1:45" ht="15.75">
      <c r="A141" s="763"/>
      <c r="B141" s="838"/>
      <c r="C141" s="744"/>
      <c r="D141" s="783"/>
      <c r="E141" s="1204"/>
      <c r="F141" s="828"/>
      <c r="G141" s="828"/>
      <c r="H141" s="828"/>
      <c r="L141" s="828"/>
      <c r="M141" s="828"/>
      <c r="N141" s="828"/>
      <c r="O141" s="828"/>
      <c r="P141" s="828"/>
      <c r="Q141" s="828"/>
      <c r="R141" s="828"/>
      <c r="S141" s="828"/>
      <c r="T141" s="828"/>
      <c r="U141" s="828"/>
      <c r="V141" s="828"/>
      <c r="W141" s="828"/>
      <c r="X141" s="828"/>
      <c r="Y141" s="828"/>
      <c r="Z141" s="828"/>
      <c r="AA141" s="828"/>
      <c r="AB141" s="828"/>
      <c r="AC141" s="828"/>
      <c r="AD141" s="828"/>
      <c r="AE141" s="828"/>
      <c r="AF141" s="828"/>
      <c r="AG141" s="828"/>
      <c r="AH141" s="828"/>
      <c r="AI141" s="828"/>
      <c r="AJ141" s="828"/>
      <c r="AK141" s="828"/>
      <c r="AL141" s="828"/>
      <c r="AM141" s="828"/>
      <c r="AN141" s="828"/>
      <c r="AO141" s="828"/>
      <c r="AP141" s="828"/>
      <c r="AQ141" s="828"/>
      <c r="AR141" s="828"/>
      <c r="AS141" s="828"/>
    </row>
    <row r="142" spans="1:45" ht="15.75" customHeight="1">
      <c r="A142" s="763"/>
      <c r="B142" s="838" t="s">
        <v>948</v>
      </c>
      <c r="C142" s="1061"/>
      <c r="D142" s="1468">
        <v>360</v>
      </c>
      <c r="E142" s="1196"/>
      <c r="F142" s="828"/>
      <c r="G142" s="828"/>
      <c r="H142" s="828"/>
      <c r="L142" s="828"/>
      <c r="M142" s="828"/>
      <c r="N142" s="828"/>
      <c r="O142" s="828"/>
      <c r="P142" s="828"/>
      <c r="Q142" s="828"/>
      <c r="R142" s="828"/>
      <c r="S142" s="828"/>
      <c r="T142" s="828"/>
      <c r="U142" s="828"/>
      <c r="V142" s="828"/>
      <c r="W142" s="828"/>
      <c r="X142" s="828"/>
      <c r="Y142" s="828"/>
      <c r="Z142" s="828"/>
      <c r="AA142" s="828"/>
      <c r="AB142" s="828"/>
      <c r="AC142" s="828"/>
      <c r="AD142" s="828"/>
      <c r="AE142" s="828"/>
      <c r="AF142" s="828"/>
      <c r="AG142" s="828"/>
      <c r="AH142" s="828"/>
      <c r="AI142" s="828"/>
      <c r="AJ142" s="828"/>
      <c r="AK142" s="828"/>
      <c r="AL142" s="828"/>
      <c r="AM142" s="828"/>
      <c r="AN142" s="828"/>
      <c r="AO142" s="828"/>
      <c r="AP142" s="828"/>
      <c r="AQ142" s="828"/>
      <c r="AR142" s="828"/>
      <c r="AS142" s="828"/>
    </row>
    <row r="143" spans="1:45" ht="15.75">
      <c r="A143" s="763"/>
      <c r="B143" s="838"/>
      <c r="C143" s="1126"/>
      <c r="D143" s="1643">
        <v>400</v>
      </c>
      <c r="E143" s="1197"/>
      <c r="F143" s="828"/>
      <c r="G143" s="828"/>
      <c r="H143" s="828"/>
      <c r="L143" s="828"/>
      <c r="M143" s="828"/>
      <c r="N143" s="828"/>
      <c r="O143" s="828"/>
      <c r="P143" s="828"/>
      <c r="Q143" s="828"/>
      <c r="R143" s="828"/>
      <c r="S143" s="828"/>
      <c r="T143" s="828"/>
      <c r="U143" s="828"/>
      <c r="V143" s="828"/>
      <c r="W143" s="828"/>
      <c r="X143" s="828"/>
      <c r="Y143" s="828"/>
      <c r="Z143" s="828"/>
      <c r="AA143" s="828"/>
      <c r="AB143" s="828"/>
      <c r="AC143" s="828"/>
      <c r="AD143" s="828"/>
      <c r="AE143" s="828"/>
      <c r="AF143" s="828"/>
      <c r="AG143" s="828"/>
      <c r="AH143" s="828"/>
      <c r="AI143" s="828"/>
      <c r="AJ143" s="828"/>
      <c r="AK143" s="828"/>
      <c r="AL143" s="828"/>
      <c r="AM143" s="828"/>
      <c r="AN143" s="828"/>
      <c r="AO143" s="828"/>
      <c r="AP143" s="828"/>
      <c r="AQ143" s="828"/>
      <c r="AR143" s="828"/>
      <c r="AS143" s="828"/>
    </row>
    <row r="144" spans="1:45" ht="15.75" customHeight="1">
      <c r="A144" s="763"/>
      <c r="B144" s="838" t="s">
        <v>949</v>
      </c>
      <c r="C144" s="1126"/>
      <c r="D144" s="1643"/>
      <c r="E144" s="1196"/>
      <c r="F144" s="828"/>
      <c r="G144" s="828"/>
      <c r="H144" s="828"/>
      <c r="L144" s="828"/>
      <c r="M144" s="828"/>
      <c r="N144" s="828"/>
      <c r="O144" s="828"/>
      <c r="P144" s="828"/>
      <c r="Q144" s="828"/>
      <c r="R144" s="828"/>
      <c r="S144" s="828"/>
      <c r="T144" s="828"/>
      <c r="U144" s="828"/>
      <c r="V144" s="828"/>
      <c r="W144" s="828"/>
      <c r="X144" s="828"/>
      <c r="Y144" s="828"/>
      <c r="Z144" s="828"/>
      <c r="AA144" s="828"/>
      <c r="AB144" s="828"/>
      <c r="AC144" s="828"/>
      <c r="AD144" s="828"/>
      <c r="AE144" s="828"/>
      <c r="AF144" s="828"/>
      <c r="AG144" s="828"/>
      <c r="AH144" s="828"/>
      <c r="AI144" s="828"/>
      <c r="AJ144" s="828"/>
      <c r="AK144" s="828"/>
      <c r="AL144" s="828"/>
      <c r="AM144" s="828"/>
      <c r="AN144" s="828"/>
      <c r="AO144" s="828"/>
      <c r="AP144" s="828"/>
      <c r="AQ144" s="828"/>
      <c r="AR144" s="828"/>
      <c r="AS144" s="828"/>
    </row>
    <row r="145" spans="1:45" ht="15.75">
      <c r="A145" s="755"/>
      <c r="B145" s="838"/>
      <c r="C145" s="1126"/>
      <c r="D145" s="1643">
        <v>400</v>
      </c>
      <c r="E145" s="1197"/>
      <c r="F145" s="828"/>
      <c r="G145" s="828"/>
      <c r="H145" s="828"/>
      <c r="L145" s="828"/>
      <c r="M145" s="828"/>
      <c r="N145" s="828"/>
      <c r="O145" s="828"/>
      <c r="P145" s="828"/>
      <c r="Q145" s="828"/>
      <c r="R145" s="828"/>
      <c r="S145" s="828"/>
      <c r="T145" s="828"/>
      <c r="U145" s="828"/>
      <c r="V145" s="828"/>
      <c r="W145" s="828"/>
      <c r="X145" s="828"/>
      <c r="Y145" s="828"/>
      <c r="Z145" s="828"/>
      <c r="AA145" s="828"/>
      <c r="AB145" s="828"/>
      <c r="AC145" s="828"/>
      <c r="AD145" s="828"/>
      <c r="AE145" s="828"/>
      <c r="AF145" s="828"/>
      <c r="AG145" s="828"/>
      <c r="AH145" s="828"/>
      <c r="AI145" s="828"/>
      <c r="AJ145" s="828"/>
      <c r="AK145" s="828"/>
      <c r="AL145" s="828"/>
      <c r="AM145" s="828"/>
      <c r="AN145" s="828"/>
      <c r="AO145" s="828"/>
      <c r="AP145" s="828"/>
      <c r="AQ145" s="828"/>
      <c r="AR145" s="828"/>
      <c r="AS145" s="828"/>
    </row>
    <row r="146" spans="1:45" ht="15.75">
      <c r="A146" s="1408"/>
      <c r="B146" s="838" t="s">
        <v>3533</v>
      </c>
      <c r="C146" s="1126"/>
      <c r="D146" s="1643"/>
      <c r="E146" s="1201"/>
      <c r="F146" s="828"/>
      <c r="G146" s="828"/>
      <c r="H146" s="828"/>
      <c r="L146" s="828"/>
      <c r="M146" s="828"/>
      <c r="N146" s="828"/>
      <c r="O146" s="828"/>
      <c r="P146" s="828"/>
      <c r="Q146" s="828"/>
      <c r="R146" s="828"/>
      <c r="S146" s="828"/>
      <c r="T146" s="828"/>
      <c r="U146" s="828"/>
      <c r="V146" s="828"/>
      <c r="W146" s="828"/>
      <c r="X146" s="828"/>
      <c r="Y146" s="828"/>
      <c r="Z146" s="828"/>
      <c r="AA146" s="828"/>
      <c r="AB146" s="828"/>
      <c r="AC146" s="828"/>
      <c r="AD146" s="828"/>
      <c r="AE146" s="828"/>
      <c r="AF146" s="828"/>
      <c r="AG146" s="828"/>
      <c r="AH146" s="828"/>
      <c r="AI146" s="828"/>
      <c r="AJ146" s="828"/>
      <c r="AK146" s="828"/>
      <c r="AL146" s="828"/>
      <c r="AM146" s="828"/>
      <c r="AN146" s="828"/>
      <c r="AO146" s="828"/>
      <c r="AP146" s="828"/>
      <c r="AQ146" s="828"/>
      <c r="AR146" s="828"/>
      <c r="AS146" s="828"/>
    </row>
    <row r="147" spans="1:45" ht="15.75">
      <c r="A147" s="1408"/>
      <c r="B147" s="838"/>
      <c r="C147" s="1126"/>
      <c r="D147" s="1667">
        <v>160</v>
      </c>
      <c r="E147" s="1201"/>
      <c r="F147" s="828"/>
      <c r="G147" s="828"/>
      <c r="H147" s="828"/>
      <c r="L147" s="828"/>
      <c r="M147" s="828"/>
      <c r="N147" s="828"/>
      <c r="O147" s="828"/>
      <c r="P147" s="828"/>
      <c r="Q147" s="828"/>
      <c r="R147" s="828"/>
      <c r="S147" s="828"/>
      <c r="T147" s="828"/>
      <c r="U147" s="828"/>
      <c r="V147" s="828"/>
      <c r="W147" s="828"/>
      <c r="X147" s="828"/>
      <c r="Y147" s="828"/>
      <c r="Z147" s="828"/>
      <c r="AA147" s="828"/>
      <c r="AB147" s="828"/>
      <c r="AC147" s="828"/>
      <c r="AD147" s="828"/>
      <c r="AE147" s="828"/>
      <c r="AF147" s="828"/>
      <c r="AG147" s="828"/>
      <c r="AH147" s="828"/>
      <c r="AI147" s="828"/>
      <c r="AJ147" s="828"/>
      <c r="AK147" s="828"/>
      <c r="AL147" s="828"/>
      <c r="AM147" s="828"/>
      <c r="AN147" s="828"/>
      <c r="AO147" s="828"/>
      <c r="AP147" s="828"/>
      <c r="AQ147" s="828"/>
      <c r="AR147" s="828"/>
      <c r="AS147" s="828"/>
    </row>
    <row r="148" spans="1:45" ht="15.75" customHeight="1">
      <c r="A148" s="763"/>
      <c r="B148" s="838" t="s">
        <v>951</v>
      </c>
      <c r="C148" s="1126"/>
      <c r="D148" s="1667"/>
      <c r="E148" s="1196"/>
      <c r="F148" s="828"/>
      <c r="G148" s="828"/>
      <c r="H148" s="828"/>
      <c r="L148" s="828"/>
      <c r="M148" s="828"/>
      <c r="N148" s="828"/>
      <c r="O148" s="828"/>
      <c r="P148" s="828"/>
      <c r="Q148" s="828"/>
      <c r="R148" s="828"/>
      <c r="S148" s="828"/>
      <c r="T148" s="828"/>
      <c r="U148" s="828"/>
      <c r="V148" s="828"/>
      <c r="W148" s="828"/>
      <c r="X148" s="828"/>
      <c r="Y148" s="828"/>
      <c r="Z148" s="828"/>
      <c r="AA148" s="828"/>
      <c r="AB148" s="828"/>
      <c r="AC148" s="828"/>
      <c r="AD148" s="828"/>
      <c r="AE148" s="828"/>
      <c r="AF148" s="828"/>
      <c r="AG148" s="828"/>
      <c r="AH148" s="828"/>
      <c r="AI148" s="828"/>
      <c r="AJ148" s="828"/>
      <c r="AK148" s="828"/>
      <c r="AL148" s="828"/>
      <c r="AM148" s="828"/>
      <c r="AN148" s="828"/>
      <c r="AO148" s="828"/>
      <c r="AP148" s="828"/>
      <c r="AQ148" s="828"/>
      <c r="AR148" s="828"/>
      <c r="AS148" s="828"/>
    </row>
    <row r="149" spans="1:45" ht="15.75">
      <c r="A149" s="763"/>
      <c r="B149" s="838"/>
      <c r="C149" s="1061"/>
      <c r="D149" s="759"/>
      <c r="E149" s="1197"/>
      <c r="F149" s="828"/>
      <c r="G149" s="828"/>
      <c r="H149" s="828"/>
      <c r="L149" s="828"/>
      <c r="M149" s="828"/>
      <c r="N149" s="828"/>
      <c r="O149" s="828"/>
      <c r="P149" s="828"/>
      <c r="Q149" s="828"/>
      <c r="R149" s="828"/>
      <c r="S149" s="828"/>
      <c r="T149" s="828"/>
      <c r="U149" s="828"/>
      <c r="V149" s="828"/>
      <c r="W149" s="828"/>
      <c r="X149" s="828"/>
      <c r="Y149" s="828"/>
      <c r="Z149" s="828"/>
      <c r="AA149" s="828"/>
      <c r="AB149" s="828"/>
      <c r="AC149" s="828"/>
      <c r="AD149" s="828"/>
      <c r="AE149" s="828"/>
      <c r="AF149" s="828"/>
      <c r="AG149" s="828"/>
      <c r="AH149" s="828"/>
      <c r="AI149" s="828"/>
      <c r="AJ149" s="828"/>
      <c r="AK149" s="828"/>
      <c r="AL149" s="828"/>
      <c r="AM149" s="828"/>
      <c r="AN149" s="828"/>
      <c r="AO149" s="828"/>
      <c r="AP149" s="828"/>
      <c r="AQ149" s="828"/>
      <c r="AR149" s="828"/>
      <c r="AS149" s="828"/>
    </row>
    <row r="150" spans="1:45" ht="31.5">
      <c r="A150" s="763"/>
      <c r="B150" s="839" t="s">
        <v>564</v>
      </c>
      <c r="C150" s="744" t="s">
        <v>944</v>
      </c>
      <c r="D150" s="759"/>
      <c r="E150" s="1670">
        <v>0</v>
      </c>
      <c r="F150" s="828"/>
      <c r="G150" s="828"/>
      <c r="H150" s="828"/>
      <c r="L150" s="828"/>
      <c r="M150" s="828"/>
      <c r="N150" s="828"/>
      <c r="O150" s="828"/>
      <c r="P150" s="828"/>
      <c r="Q150" s="828"/>
      <c r="R150" s="828"/>
      <c r="S150" s="828"/>
      <c r="T150" s="828"/>
      <c r="U150" s="828"/>
      <c r="V150" s="828"/>
      <c r="W150" s="828"/>
      <c r="X150" s="828"/>
      <c r="Y150" s="828"/>
      <c r="Z150" s="828"/>
      <c r="AA150" s="828"/>
      <c r="AB150" s="828"/>
      <c r="AC150" s="828"/>
      <c r="AD150" s="828"/>
      <c r="AE150" s="828"/>
      <c r="AF150" s="828"/>
      <c r="AG150" s="828"/>
      <c r="AH150" s="828"/>
      <c r="AI150" s="828"/>
      <c r="AJ150" s="828"/>
      <c r="AK150" s="828"/>
      <c r="AL150" s="828"/>
      <c r="AM150" s="828"/>
      <c r="AN150" s="828"/>
      <c r="AO150" s="828"/>
      <c r="AP150" s="828"/>
      <c r="AQ150" s="828"/>
      <c r="AR150" s="828"/>
      <c r="AS150" s="828"/>
    </row>
    <row r="151" spans="1:45" ht="15.75" customHeight="1">
      <c r="A151" s="763"/>
      <c r="B151" s="866" t="s">
        <v>957</v>
      </c>
      <c r="C151" s="1061"/>
      <c r="D151" s="1069">
        <v>2</v>
      </c>
      <c r="E151" s="1671"/>
      <c r="F151" s="828"/>
      <c r="G151" s="828"/>
      <c r="H151" s="828"/>
      <c r="L151" s="828"/>
      <c r="M151" s="828"/>
      <c r="N151" s="828"/>
      <c r="O151" s="828"/>
      <c r="P151" s="828"/>
      <c r="Q151" s="828"/>
      <c r="R151" s="828"/>
      <c r="S151" s="828"/>
      <c r="T151" s="828"/>
      <c r="U151" s="828"/>
      <c r="V151" s="828"/>
      <c r="W151" s="828"/>
      <c r="X151" s="828"/>
      <c r="Y151" s="828"/>
      <c r="Z151" s="828"/>
      <c r="AA151" s="828"/>
      <c r="AB151" s="828"/>
      <c r="AC151" s="828"/>
      <c r="AD151" s="828"/>
      <c r="AE151" s="828"/>
      <c r="AF151" s="828"/>
      <c r="AG151" s="828"/>
      <c r="AH151" s="828"/>
      <c r="AI151" s="828"/>
      <c r="AJ151" s="828"/>
      <c r="AK151" s="828"/>
      <c r="AL151" s="828"/>
      <c r="AM151" s="828"/>
      <c r="AN151" s="828"/>
      <c r="AO151" s="828"/>
      <c r="AP151" s="828"/>
      <c r="AQ151" s="828"/>
      <c r="AR151" s="828"/>
      <c r="AS151" s="828"/>
    </row>
    <row r="152" spans="1:45" ht="15.75" customHeight="1">
      <c r="A152" s="755"/>
      <c r="B152" s="838" t="s">
        <v>953</v>
      </c>
      <c r="C152" s="1061"/>
      <c r="D152" s="1468">
        <v>450</v>
      </c>
      <c r="E152" s="1196"/>
      <c r="F152" s="828"/>
      <c r="G152" s="828"/>
      <c r="H152" s="828"/>
      <c r="L152" s="828"/>
      <c r="M152" s="828"/>
      <c r="N152" s="828"/>
      <c r="O152" s="828"/>
      <c r="P152" s="828"/>
      <c r="Q152" s="828"/>
      <c r="R152" s="828"/>
      <c r="S152" s="828"/>
      <c r="T152" s="828"/>
      <c r="U152" s="828"/>
      <c r="V152" s="828"/>
      <c r="W152" s="828"/>
      <c r="X152" s="828"/>
      <c r="Y152" s="828"/>
      <c r="Z152" s="828"/>
      <c r="AA152" s="828"/>
      <c r="AB152" s="828"/>
      <c r="AC152" s="828"/>
      <c r="AD152" s="828"/>
      <c r="AE152" s="828"/>
      <c r="AF152" s="828"/>
      <c r="AG152" s="828"/>
      <c r="AH152" s="828"/>
      <c r="AI152" s="828"/>
      <c r="AJ152" s="828"/>
      <c r="AK152" s="828"/>
      <c r="AL152" s="828"/>
      <c r="AM152" s="828"/>
      <c r="AN152" s="828"/>
      <c r="AO152" s="828"/>
      <c r="AP152" s="828"/>
      <c r="AQ152" s="828"/>
      <c r="AR152" s="828"/>
      <c r="AS152" s="828"/>
    </row>
    <row r="153" spans="1:45" ht="15.75" customHeight="1">
      <c r="A153" s="770"/>
      <c r="B153" s="1200" t="s">
        <v>954</v>
      </c>
      <c r="C153" s="1061"/>
      <c r="D153" s="1468">
        <v>400</v>
      </c>
      <c r="E153" s="1196"/>
      <c r="F153" s="828"/>
      <c r="G153" s="828"/>
      <c r="H153" s="828"/>
      <c r="L153" s="828"/>
      <c r="M153" s="828"/>
      <c r="N153" s="828"/>
      <c r="O153" s="828"/>
      <c r="P153" s="828"/>
      <c r="Q153" s="828"/>
      <c r="R153" s="828"/>
      <c r="S153" s="828"/>
      <c r="T153" s="828"/>
      <c r="U153" s="828"/>
      <c r="V153" s="828"/>
      <c r="W153" s="828"/>
      <c r="X153" s="828"/>
      <c r="Y153" s="828"/>
      <c r="Z153" s="828"/>
      <c r="AA153" s="828"/>
      <c r="AB153" s="828"/>
      <c r="AC153" s="828"/>
      <c r="AD153" s="828"/>
      <c r="AE153" s="828"/>
      <c r="AF153" s="828"/>
      <c r="AG153" s="828"/>
      <c r="AH153" s="828"/>
      <c r="AI153" s="828"/>
      <c r="AJ153" s="828"/>
      <c r="AK153" s="828"/>
      <c r="AL153" s="828"/>
      <c r="AM153" s="828"/>
      <c r="AN153" s="828"/>
      <c r="AO153" s="828"/>
      <c r="AP153" s="828"/>
      <c r="AQ153" s="828"/>
      <c r="AR153" s="828"/>
      <c r="AS153" s="828"/>
    </row>
    <row r="154" spans="1:45" ht="15.75" customHeight="1">
      <c r="A154" s="755"/>
      <c r="B154" s="1200" t="s">
        <v>955</v>
      </c>
      <c r="C154" s="1062"/>
      <c r="D154" s="1469">
        <v>240</v>
      </c>
      <c r="E154" s="1196"/>
      <c r="F154" s="828"/>
      <c r="G154" s="828"/>
      <c r="H154" s="828"/>
      <c r="L154" s="828"/>
      <c r="M154" s="828"/>
      <c r="N154" s="828"/>
      <c r="O154" s="828"/>
      <c r="P154" s="828"/>
      <c r="Q154" s="828"/>
      <c r="R154" s="828"/>
      <c r="S154" s="828"/>
      <c r="T154" s="828"/>
      <c r="U154" s="828"/>
      <c r="V154" s="828"/>
      <c r="W154" s="828"/>
      <c r="X154" s="828"/>
      <c r="Y154" s="828"/>
      <c r="Z154" s="828"/>
      <c r="AA154" s="828"/>
      <c r="AB154" s="828"/>
      <c r="AC154" s="828"/>
      <c r="AD154" s="828"/>
      <c r="AE154" s="828"/>
      <c r="AF154" s="828"/>
      <c r="AG154" s="828"/>
      <c r="AH154" s="828"/>
      <c r="AI154" s="828"/>
      <c r="AJ154" s="828"/>
      <c r="AK154" s="828"/>
      <c r="AL154" s="828"/>
      <c r="AM154" s="828"/>
      <c r="AN154" s="828"/>
      <c r="AO154" s="828"/>
      <c r="AP154" s="828"/>
      <c r="AQ154" s="828"/>
      <c r="AR154" s="828"/>
      <c r="AS154" s="828"/>
    </row>
    <row r="155" spans="1:45" ht="31.5">
      <c r="A155" s="755"/>
      <c r="B155" s="948" t="s">
        <v>1792</v>
      </c>
      <c r="C155" s="762" t="s">
        <v>2737</v>
      </c>
      <c r="D155" s="1037">
        <v>46</v>
      </c>
      <c r="E155" s="1202">
        <v>0</v>
      </c>
      <c r="F155" s="828"/>
      <c r="G155" s="828"/>
      <c r="H155" s="828"/>
      <c r="L155" s="828"/>
      <c r="M155" s="828"/>
      <c r="N155" s="828"/>
      <c r="O155" s="828"/>
      <c r="P155" s="828"/>
      <c r="Q155" s="828"/>
      <c r="R155" s="828"/>
      <c r="S155" s="828"/>
      <c r="T155" s="828"/>
      <c r="U155" s="828"/>
      <c r="V155" s="828"/>
      <c r="W155" s="828"/>
      <c r="X155" s="828"/>
      <c r="Y155" s="828"/>
      <c r="Z155" s="828"/>
      <c r="AA155" s="828"/>
      <c r="AB155" s="828"/>
      <c r="AC155" s="828"/>
      <c r="AD155" s="828"/>
      <c r="AE155" s="828"/>
      <c r="AF155" s="828"/>
      <c r="AG155" s="828"/>
      <c r="AH155" s="828"/>
      <c r="AI155" s="828"/>
      <c r="AJ155" s="828"/>
      <c r="AK155" s="828"/>
      <c r="AL155" s="828"/>
      <c r="AM155" s="828"/>
      <c r="AN155" s="828"/>
      <c r="AO155" s="828"/>
      <c r="AP155" s="828"/>
      <c r="AQ155" s="828"/>
      <c r="AR155" s="828"/>
      <c r="AS155" s="828"/>
    </row>
    <row r="156" spans="1:6" s="392" customFormat="1" ht="36" customHeight="1">
      <c r="A156" s="770"/>
      <c r="B156" s="879" t="s">
        <v>2242</v>
      </c>
      <c r="C156" s="1129" t="s">
        <v>2738</v>
      </c>
      <c r="D156" s="1002" t="s">
        <v>3691</v>
      </c>
      <c r="E156" s="1203"/>
      <c r="F156" s="708"/>
    </row>
    <row r="157" spans="1:6" s="392" customFormat="1" ht="31.5" customHeight="1">
      <c r="A157" s="770"/>
      <c r="B157" s="948" t="s">
        <v>3144</v>
      </c>
      <c r="C157" s="762" t="s">
        <v>947</v>
      </c>
      <c r="D157" s="1012"/>
      <c r="E157" s="914"/>
      <c r="F157" s="708"/>
    </row>
    <row r="158" spans="1:6" s="392" customFormat="1" ht="15.75" customHeight="1">
      <c r="A158" s="770"/>
      <c r="B158" s="838" t="s">
        <v>948</v>
      </c>
      <c r="C158" s="1126"/>
      <c r="D158" s="1469">
        <v>900</v>
      </c>
      <c r="E158" s="1201"/>
      <c r="F158" s="708"/>
    </row>
    <row r="159" spans="1:6" s="392" customFormat="1" ht="15.75" customHeight="1">
      <c r="A159" s="770"/>
      <c r="B159" s="838" t="s">
        <v>949</v>
      </c>
      <c r="C159" s="1126"/>
      <c r="D159" s="1469">
        <v>800</v>
      </c>
      <c r="E159" s="1196"/>
      <c r="F159" s="708"/>
    </row>
    <row r="160" spans="1:6" s="392" customFormat="1" ht="15.75" customHeight="1">
      <c r="A160" s="770"/>
      <c r="B160" s="838" t="s">
        <v>951</v>
      </c>
      <c r="C160" s="1126"/>
      <c r="D160" s="1469">
        <v>400</v>
      </c>
      <c r="E160" s="1196"/>
      <c r="F160" s="708"/>
    </row>
    <row r="161" spans="1:45" ht="31.5">
      <c r="A161" s="755"/>
      <c r="B161" s="879" t="s">
        <v>3146</v>
      </c>
      <c r="C161" s="762" t="s">
        <v>3149</v>
      </c>
      <c r="D161" s="783"/>
      <c r="E161" s="964"/>
      <c r="F161" s="828"/>
      <c r="G161" s="828"/>
      <c r="H161" s="828"/>
      <c r="L161" s="828"/>
      <c r="M161" s="828"/>
      <c r="N161" s="828"/>
      <c r="O161" s="828"/>
      <c r="P161" s="828"/>
      <c r="Q161" s="828"/>
      <c r="R161" s="828"/>
      <c r="S161" s="828"/>
      <c r="T161" s="828"/>
      <c r="U161" s="828"/>
      <c r="V161" s="828"/>
      <c r="W161" s="828"/>
      <c r="X161" s="828"/>
      <c r="Y161" s="828"/>
      <c r="Z161" s="828"/>
      <c r="AA161" s="828"/>
      <c r="AB161" s="828"/>
      <c r="AC161" s="828"/>
      <c r="AD161" s="828"/>
      <c r="AE161" s="828"/>
      <c r="AF161" s="828"/>
      <c r="AG161" s="828"/>
      <c r="AH161" s="828"/>
      <c r="AI161" s="828"/>
      <c r="AJ161" s="828"/>
      <c r="AK161" s="828"/>
      <c r="AL161" s="828"/>
      <c r="AM161" s="828"/>
      <c r="AN161" s="828"/>
      <c r="AO161" s="828"/>
      <c r="AP161" s="828"/>
      <c r="AQ161" s="828"/>
      <c r="AR161" s="828"/>
      <c r="AS161" s="828"/>
    </row>
    <row r="162" spans="1:45" ht="15.75" customHeight="1">
      <c r="A162" s="755"/>
      <c r="B162" s="838" t="s">
        <v>2241</v>
      </c>
      <c r="C162" s="762"/>
      <c r="D162" s="1468">
        <v>900</v>
      </c>
      <c r="E162" s="1196"/>
      <c r="F162" s="828"/>
      <c r="G162" s="828"/>
      <c r="H162" s="828"/>
      <c r="L162" s="828"/>
      <c r="M162" s="828"/>
      <c r="N162" s="828"/>
      <c r="O162" s="828"/>
      <c r="P162" s="828"/>
      <c r="Q162" s="828"/>
      <c r="R162" s="828"/>
      <c r="S162" s="828"/>
      <c r="T162" s="828"/>
      <c r="U162" s="828"/>
      <c r="V162" s="828"/>
      <c r="W162" s="828"/>
      <c r="X162" s="828"/>
      <c r="Y162" s="828"/>
      <c r="Z162" s="828"/>
      <c r="AA162" s="828"/>
      <c r="AB162" s="828"/>
      <c r="AC162" s="828"/>
      <c r="AD162" s="828"/>
      <c r="AE162" s="828"/>
      <c r="AF162" s="828"/>
      <c r="AG162" s="828"/>
      <c r="AH162" s="828"/>
      <c r="AI162" s="828"/>
      <c r="AJ162" s="828"/>
      <c r="AK162" s="828"/>
      <c r="AL162" s="828"/>
      <c r="AM162" s="828"/>
      <c r="AN162" s="828"/>
      <c r="AO162" s="828"/>
      <c r="AP162" s="828"/>
      <c r="AQ162" s="828"/>
      <c r="AR162" s="828"/>
      <c r="AS162" s="828"/>
    </row>
    <row r="163" spans="1:45" ht="15.75" customHeight="1">
      <c r="A163" s="755"/>
      <c r="B163" s="838" t="s">
        <v>2240</v>
      </c>
      <c r="C163" s="1126"/>
      <c r="D163" s="1468">
        <v>400</v>
      </c>
      <c r="E163" s="1196"/>
      <c r="F163" s="828"/>
      <c r="G163" s="828"/>
      <c r="H163" s="828"/>
      <c r="L163" s="828"/>
      <c r="M163" s="828"/>
      <c r="N163" s="828"/>
      <c r="O163" s="828"/>
      <c r="P163" s="828"/>
      <c r="Q163" s="828"/>
      <c r="R163" s="828"/>
      <c r="S163" s="828"/>
      <c r="T163" s="828"/>
      <c r="U163" s="828"/>
      <c r="V163" s="828"/>
      <c r="W163" s="828"/>
      <c r="X163" s="828"/>
      <c r="Y163" s="828"/>
      <c r="Z163" s="828"/>
      <c r="AA163" s="828"/>
      <c r="AB163" s="828"/>
      <c r="AC163" s="828"/>
      <c r="AD163" s="828"/>
      <c r="AE163" s="828"/>
      <c r="AF163" s="828"/>
      <c r="AG163" s="828"/>
      <c r="AH163" s="828"/>
      <c r="AI163" s="828"/>
      <c r="AJ163" s="828"/>
      <c r="AK163" s="828"/>
      <c r="AL163" s="828"/>
      <c r="AM163" s="828"/>
      <c r="AN163" s="828"/>
      <c r="AO163" s="828"/>
      <c r="AP163" s="828"/>
      <c r="AQ163" s="828"/>
      <c r="AR163" s="828"/>
      <c r="AS163" s="828"/>
    </row>
    <row r="164" spans="1:45" ht="15.75" customHeight="1">
      <c r="A164" s="755"/>
      <c r="B164" s="838" t="s">
        <v>2239</v>
      </c>
      <c r="C164" s="1126"/>
      <c r="D164" s="1469">
        <v>400</v>
      </c>
      <c r="E164" s="1196"/>
      <c r="F164" s="828"/>
      <c r="G164" s="828"/>
      <c r="H164" s="828"/>
      <c r="L164" s="828"/>
      <c r="M164" s="828"/>
      <c r="N164" s="828"/>
      <c r="O164" s="828"/>
      <c r="P164" s="828"/>
      <c r="Q164" s="828"/>
      <c r="R164" s="828"/>
      <c r="S164" s="828"/>
      <c r="T164" s="828"/>
      <c r="U164" s="828"/>
      <c r="V164" s="828"/>
      <c r="W164" s="828"/>
      <c r="X164" s="828"/>
      <c r="Y164" s="828"/>
      <c r="Z164" s="828"/>
      <c r="AA164" s="828"/>
      <c r="AB164" s="828"/>
      <c r="AC164" s="828"/>
      <c r="AD164" s="828"/>
      <c r="AE164" s="828"/>
      <c r="AF164" s="828"/>
      <c r="AG164" s="828"/>
      <c r="AH164" s="828"/>
      <c r="AI164" s="828"/>
      <c r="AJ164" s="828"/>
      <c r="AK164" s="828"/>
      <c r="AL164" s="828"/>
      <c r="AM164" s="828"/>
      <c r="AN164" s="828"/>
      <c r="AO164" s="828"/>
      <c r="AP164" s="828"/>
      <c r="AQ164" s="828"/>
      <c r="AR164" s="828"/>
      <c r="AS164" s="828"/>
    </row>
    <row r="165" spans="1:45" ht="15.75">
      <c r="A165" s="772"/>
      <c r="B165" s="880"/>
      <c r="C165" s="1126"/>
      <c r="D165" s="1205"/>
      <c r="E165" s="1197"/>
      <c r="F165" s="828"/>
      <c r="G165" s="828"/>
      <c r="H165" s="828"/>
      <c r="L165" s="828"/>
      <c r="M165" s="828"/>
      <c r="N165" s="828"/>
      <c r="O165" s="828"/>
      <c r="P165" s="828"/>
      <c r="Q165" s="828"/>
      <c r="R165" s="828"/>
      <c r="S165" s="828"/>
      <c r="T165" s="828"/>
      <c r="U165" s="828"/>
      <c r="V165" s="828"/>
      <c r="W165" s="828"/>
      <c r="X165" s="828"/>
      <c r="Y165" s="828"/>
      <c r="Z165" s="828"/>
      <c r="AA165" s="828"/>
      <c r="AB165" s="828"/>
      <c r="AC165" s="828"/>
      <c r="AD165" s="828"/>
      <c r="AE165" s="828"/>
      <c r="AF165" s="828"/>
      <c r="AG165" s="828"/>
      <c r="AH165" s="828"/>
      <c r="AI165" s="828"/>
      <c r="AJ165" s="828"/>
      <c r="AK165" s="828"/>
      <c r="AL165" s="828"/>
      <c r="AM165" s="828"/>
      <c r="AN165" s="828"/>
      <c r="AO165" s="828"/>
      <c r="AP165" s="828"/>
      <c r="AQ165" s="828"/>
      <c r="AR165" s="828"/>
      <c r="AS165" s="828"/>
    </row>
    <row r="166" spans="1:45" ht="15.75">
      <c r="A166" s="755">
        <v>411</v>
      </c>
      <c r="B166" s="847" t="s">
        <v>959</v>
      </c>
      <c r="C166" s="781"/>
      <c r="D166" s="1206"/>
      <c r="E166" s="881"/>
      <c r="F166" s="828"/>
      <c r="G166" s="828"/>
      <c r="H166" s="828"/>
      <c r="L166" s="828"/>
      <c r="M166" s="828"/>
      <c r="N166" s="828"/>
      <c r="O166" s="828"/>
      <c r="P166" s="828"/>
      <c r="Q166" s="828"/>
      <c r="R166" s="828"/>
      <c r="S166" s="828"/>
      <c r="T166" s="828"/>
      <c r="U166" s="828"/>
      <c r="V166" s="828"/>
      <c r="W166" s="828"/>
      <c r="X166" s="828"/>
      <c r="Y166" s="828"/>
      <c r="Z166" s="828"/>
      <c r="AA166" s="828"/>
      <c r="AB166" s="828"/>
      <c r="AC166" s="828"/>
      <c r="AD166" s="828"/>
      <c r="AE166" s="828"/>
      <c r="AF166" s="828"/>
      <c r="AG166" s="828"/>
      <c r="AH166" s="828"/>
      <c r="AI166" s="828"/>
      <c r="AJ166" s="828"/>
      <c r="AK166" s="828"/>
      <c r="AL166" s="828"/>
      <c r="AM166" s="828"/>
      <c r="AN166" s="828"/>
      <c r="AO166" s="828"/>
      <c r="AP166" s="828"/>
      <c r="AQ166" s="828"/>
      <c r="AR166" s="828"/>
      <c r="AS166" s="828"/>
    </row>
    <row r="167" spans="1:45" ht="15.75">
      <c r="A167" s="882"/>
      <c r="B167" s="840" t="s">
        <v>943</v>
      </c>
      <c r="C167" s="744" t="s">
        <v>2739</v>
      </c>
      <c r="D167" s="1012"/>
      <c r="E167" s="914"/>
      <c r="F167" s="828"/>
      <c r="G167" s="828"/>
      <c r="H167" s="828"/>
      <c r="L167" s="828"/>
      <c r="M167" s="828"/>
      <c r="N167" s="828"/>
      <c r="O167" s="828"/>
      <c r="P167" s="828"/>
      <c r="Q167" s="828"/>
      <c r="R167" s="828"/>
      <c r="S167" s="828"/>
      <c r="T167" s="828"/>
      <c r="U167" s="828"/>
      <c r="V167" s="828"/>
      <c r="W167" s="828"/>
      <c r="X167" s="828"/>
      <c r="Y167" s="828"/>
      <c r="Z167" s="828"/>
      <c r="AA167" s="828"/>
      <c r="AB167" s="828"/>
      <c r="AC167" s="828"/>
      <c r="AD167" s="828"/>
      <c r="AE167" s="828"/>
      <c r="AF167" s="828"/>
      <c r="AG167" s="828"/>
      <c r="AH167" s="828"/>
      <c r="AI167" s="828"/>
      <c r="AJ167" s="828"/>
      <c r="AK167" s="828"/>
      <c r="AL167" s="828"/>
      <c r="AM167" s="828"/>
      <c r="AN167" s="828"/>
      <c r="AO167" s="828"/>
      <c r="AP167" s="828"/>
      <c r="AQ167" s="828"/>
      <c r="AR167" s="828"/>
      <c r="AS167" s="828"/>
    </row>
    <row r="168" spans="1:45" ht="15.75">
      <c r="A168" s="882"/>
      <c r="B168" s="838" t="s">
        <v>3147</v>
      </c>
      <c r="C168" s="744"/>
      <c r="D168" s="1013">
        <v>1</v>
      </c>
      <c r="E168" s="759">
        <v>0</v>
      </c>
      <c r="F168" s="828"/>
      <c r="G168" s="828"/>
      <c r="H168" s="828"/>
      <c r="L168" s="828"/>
      <c r="M168" s="828"/>
      <c r="N168" s="828"/>
      <c r="O168" s="828"/>
      <c r="P168" s="828"/>
      <c r="Q168" s="828"/>
      <c r="R168" s="828"/>
      <c r="S168" s="828"/>
      <c r="T168" s="828"/>
      <c r="U168" s="828"/>
      <c r="V168" s="828"/>
      <c r="W168" s="828"/>
      <c r="X168" s="828"/>
      <c r="Y168" s="828"/>
      <c r="Z168" s="828"/>
      <c r="AA168" s="828"/>
      <c r="AB168" s="828"/>
      <c r="AC168" s="828"/>
      <c r="AD168" s="828"/>
      <c r="AE168" s="828"/>
      <c r="AF168" s="828"/>
      <c r="AG168" s="828"/>
      <c r="AH168" s="828"/>
      <c r="AI168" s="828"/>
      <c r="AJ168" s="828"/>
      <c r="AK168" s="828"/>
      <c r="AL168" s="828"/>
      <c r="AM168" s="828"/>
      <c r="AN168" s="828"/>
      <c r="AO168" s="828"/>
      <c r="AP168" s="828"/>
      <c r="AQ168" s="828"/>
      <c r="AR168" s="828"/>
      <c r="AS168" s="828"/>
    </row>
    <row r="169" spans="1:45" ht="15.75">
      <c r="A169" s="883"/>
      <c r="B169" s="844" t="s">
        <v>961</v>
      </c>
      <c r="C169" s="766"/>
      <c r="D169" s="1015">
        <v>3</v>
      </c>
      <c r="E169" s="1177">
        <v>0</v>
      </c>
      <c r="F169" s="828"/>
      <c r="G169" s="828"/>
      <c r="H169" s="828"/>
      <c r="L169" s="828"/>
      <c r="M169" s="828"/>
      <c r="N169" s="828"/>
      <c r="O169" s="828"/>
      <c r="P169" s="828"/>
      <c r="Q169" s="828"/>
      <c r="R169" s="828"/>
      <c r="S169" s="828"/>
      <c r="T169" s="828"/>
      <c r="U169" s="828"/>
      <c r="V169" s="828"/>
      <c r="W169" s="828"/>
      <c r="X169" s="828"/>
      <c r="Y169" s="828"/>
      <c r="Z169" s="828"/>
      <c r="AA169" s="828"/>
      <c r="AB169" s="828"/>
      <c r="AC169" s="828"/>
      <c r="AD169" s="828"/>
      <c r="AE169" s="828"/>
      <c r="AF169" s="828"/>
      <c r="AG169" s="828"/>
      <c r="AH169" s="828"/>
      <c r="AI169" s="828"/>
      <c r="AJ169" s="828"/>
      <c r="AK169" s="828"/>
      <c r="AL169" s="828"/>
      <c r="AM169" s="828"/>
      <c r="AN169" s="828"/>
      <c r="AO169" s="828"/>
      <c r="AP169" s="828"/>
      <c r="AQ169" s="828"/>
      <c r="AR169" s="828"/>
      <c r="AS169" s="828"/>
    </row>
    <row r="170" spans="1:45" ht="18" customHeight="1">
      <c r="A170" s="884">
        <v>412</v>
      </c>
      <c r="B170" s="1209" t="s">
        <v>2117</v>
      </c>
      <c r="C170" s="885" t="s">
        <v>2740</v>
      </c>
      <c r="D170" s="1210"/>
      <c r="E170" s="1211"/>
      <c r="F170" s="828"/>
      <c r="G170" s="828"/>
      <c r="H170" s="828"/>
      <c r="L170" s="828"/>
      <c r="M170" s="828"/>
      <c r="N170" s="828"/>
      <c r="O170" s="828"/>
      <c r="P170" s="828"/>
      <c r="Q170" s="828"/>
      <c r="R170" s="828"/>
      <c r="S170" s="828"/>
      <c r="T170" s="828"/>
      <c r="U170" s="828"/>
      <c r="V170" s="828"/>
      <c r="W170" s="828"/>
      <c r="X170" s="828"/>
      <c r="Y170" s="828"/>
      <c r="Z170" s="828"/>
      <c r="AA170" s="828"/>
      <c r="AB170" s="828"/>
      <c r="AC170" s="828"/>
      <c r="AD170" s="828"/>
      <c r="AE170" s="828"/>
      <c r="AF170" s="828"/>
      <c r="AG170" s="828"/>
      <c r="AH170" s="828"/>
      <c r="AI170" s="828"/>
      <c r="AJ170" s="828"/>
      <c r="AK170" s="828"/>
      <c r="AL170" s="828"/>
      <c r="AM170" s="828"/>
      <c r="AN170" s="828"/>
      <c r="AO170" s="828"/>
      <c r="AP170" s="828"/>
      <c r="AQ170" s="828"/>
      <c r="AR170" s="828"/>
      <c r="AS170" s="828"/>
    </row>
    <row r="171" spans="1:45" s="837" customFormat="1" ht="15.75">
      <c r="A171" s="941">
        <v>413</v>
      </c>
      <c r="B171" s="857" t="s">
        <v>3571</v>
      </c>
      <c r="C171" s="1207"/>
      <c r="D171" s="1223"/>
      <c r="E171" s="1208"/>
      <c r="F171" s="828"/>
      <c r="G171" s="828"/>
      <c r="H171" s="828"/>
      <c r="I171" s="828"/>
      <c r="J171" s="828"/>
      <c r="K171" s="828"/>
      <c r="L171" s="828"/>
      <c r="M171" s="828"/>
      <c r="N171" s="828"/>
      <c r="O171" s="828"/>
      <c r="P171" s="828"/>
      <c r="Q171" s="828"/>
      <c r="R171" s="828"/>
      <c r="S171" s="828"/>
      <c r="T171" s="828"/>
      <c r="U171" s="828"/>
      <c r="V171" s="828"/>
      <c r="W171" s="828"/>
      <c r="X171" s="828"/>
      <c r="Y171" s="828"/>
      <c r="Z171" s="828"/>
      <c r="AA171" s="828"/>
      <c r="AB171" s="828"/>
      <c r="AC171" s="828"/>
      <c r="AD171" s="828"/>
      <c r="AE171" s="828"/>
      <c r="AF171" s="828"/>
      <c r="AG171" s="828"/>
      <c r="AH171" s="828"/>
      <c r="AI171" s="828"/>
      <c r="AJ171" s="828"/>
      <c r="AK171" s="828"/>
      <c r="AL171" s="828"/>
      <c r="AM171" s="828"/>
      <c r="AN171" s="828"/>
      <c r="AO171" s="828"/>
      <c r="AP171" s="828"/>
      <c r="AQ171" s="828"/>
      <c r="AR171" s="828"/>
      <c r="AS171" s="828"/>
    </row>
    <row r="172" spans="1:45" ht="15.75">
      <c r="A172" s="1078"/>
      <c r="B172" s="857" t="s">
        <v>3572</v>
      </c>
      <c r="C172" s="744"/>
      <c r="D172" s="1013"/>
      <c r="E172" s="886">
        <v>0</v>
      </c>
      <c r="F172" s="828"/>
      <c r="G172" s="828"/>
      <c r="H172" s="828"/>
      <c r="L172" s="828"/>
      <c r="M172" s="828"/>
      <c r="N172" s="828"/>
      <c r="O172" s="828"/>
      <c r="P172" s="828"/>
      <c r="Q172" s="828"/>
      <c r="R172" s="828"/>
      <c r="S172" s="828"/>
      <c r="T172" s="828"/>
      <c r="U172" s="828"/>
      <c r="V172" s="828"/>
      <c r="W172" s="828"/>
      <c r="X172" s="828"/>
      <c r="Y172" s="828"/>
      <c r="Z172" s="828"/>
      <c r="AA172" s="828"/>
      <c r="AB172" s="828"/>
      <c r="AC172" s="828"/>
      <c r="AD172" s="828"/>
      <c r="AE172" s="828"/>
      <c r="AF172" s="828"/>
      <c r="AG172" s="828"/>
      <c r="AH172" s="828"/>
      <c r="AI172" s="828"/>
      <c r="AJ172" s="828"/>
      <c r="AK172" s="828"/>
      <c r="AL172" s="828"/>
      <c r="AM172" s="828"/>
      <c r="AN172" s="828"/>
      <c r="AO172" s="828"/>
      <c r="AP172" s="828"/>
      <c r="AQ172" s="828"/>
      <c r="AR172" s="828"/>
      <c r="AS172" s="828"/>
    </row>
    <row r="173" spans="1:45" ht="15.75">
      <c r="A173" s="941">
        <v>413</v>
      </c>
      <c r="B173" s="1088" t="s">
        <v>3573</v>
      </c>
      <c r="C173" s="744" t="s">
        <v>2741</v>
      </c>
      <c r="D173" s="1013">
        <v>0</v>
      </c>
      <c r="E173" s="886"/>
      <c r="F173" s="828"/>
      <c r="G173" s="828"/>
      <c r="H173" s="828"/>
      <c r="L173" s="828"/>
      <c r="M173" s="828"/>
      <c r="N173" s="828"/>
      <c r="O173" s="828"/>
      <c r="P173" s="828"/>
      <c r="Q173" s="828"/>
      <c r="R173" s="828"/>
      <c r="S173" s="828"/>
      <c r="T173" s="828"/>
      <c r="U173" s="828"/>
      <c r="V173" s="828"/>
      <c r="W173" s="828"/>
      <c r="X173" s="828"/>
      <c r="Y173" s="828"/>
      <c r="Z173" s="828"/>
      <c r="AA173" s="828"/>
      <c r="AB173" s="828"/>
      <c r="AC173" s="828"/>
      <c r="AD173" s="828"/>
      <c r="AE173" s="828"/>
      <c r="AF173" s="828"/>
      <c r="AG173" s="828"/>
      <c r="AH173" s="828"/>
      <c r="AI173" s="828"/>
      <c r="AJ173" s="828"/>
      <c r="AK173" s="828"/>
      <c r="AL173" s="828"/>
      <c r="AM173" s="828"/>
      <c r="AN173" s="828"/>
      <c r="AO173" s="828"/>
      <c r="AP173" s="828"/>
      <c r="AQ173" s="828"/>
      <c r="AR173" s="828"/>
      <c r="AS173" s="828"/>
    </row>
    <row r="174" spans="1:45" ht="15.75">
      <c r="A174" s="1078"/>
      <c r="B174" s="1088" t="s">
        <v>2854</v>
      </c>
      <c r="C174" s="744" t="s">
        <v>2742</v>
      </c>
      <c r="D174" s="1224"/>
      <c r="E174" s="886"/>
      <c r="F174" s="828"/>
      <c r="G174" s="828"/>
      <c r="H174" s="828"/>
      <c r="L174" s="828"/>
      <c r="M174" s="828"/>
      <c r="N174" s="828"/>
      <c r="O174" s="828"/>
      <c r="P174" s="828"/>
      <c r="Q174" s="828"/>
      <c r="R174" s="828"/>
      <c r="S174" s="828"/>
      <c r="T174" s="828"/>
      <c r="U174" s="828"/>
      <c r="V174" s="828"/>
      <c r="W174" s="828"/>
      <c r="X174" s="828"/>
      <c r="Y174" s="828"/>
      <c r="Z174" s="828"/>
      <c r="AA174" s="828"/>
      <c r="AB174" s="828"/>
      <c r="AC174" s="828"/>
      <c r="AD174" s="828"/>
      <c r="AE174" s="828"/>
      <c r="AF174" s="828"/>
      <c r="AG174" s="828"/>
      <c r="AH174" s="828"/>
      <c r="AI174" s="828"/>
      <c r="AJ174" s="828"/>
      <c r="AK174" s="828"/>
      <c r="AL174" s="828"/>
      <c r="AM174" s="828"/>
      <c r="AN174" s="828"/>
      <c r="AO174" s="828"/>
      <c r="AP174" s="828"/>
      <c r="AQ174" s="828"/>
      <c r="AR174" s="828"/>
      <c r="AS174" s="828"/>
    </row>
    <row r="175" spans="1:45" ht="15.75">
      <c r="A175" s="1078"/>
      <c r="B175" s="1083" t="s">
        <v>2855</v>
      </c>
      <c r="C175" s="1091"/>
      <c r="D175" s="1224"/>
      <c r="E175" s="886"/>
      <c r="F175" s="828"/>
      <c r="G175" s="828"/>
      <c r="H175" s="828"/>
      <c r="L175" s="828"/>
      <c r="M175" s="828"/>
      <c r="N175" s="828"/>
      <c r="O175" s="828"/>
      <c r="P175" s="828"/>
      <c r="Q175" s="828"/>
      <c r="R175" s="828"/>
      <c r="S175" s="828"/>
      <c r="T175" s="828"/>
      <c r="U175" s="828"/>
      <c r="V175" s="828"/>
      <c r="W175" s="828"/>
      <c r="X175" s="828"/>
      <c r="Y175" s="828"/>
      <c r="Z175" s="828"/>
      <c r="AA175" s="828"/>
      <c r="AB175" s="828"/>
      <c r="AC175" s="828"/>
      <c r="AD175" s="828"/>
      <c r="AE175" s="828"/>
      <c r="AF175" s="828"/>
      <c r="AG175" s="828"/>
      <c r="AH175" s="828"/>
      <c r="AI175" s="828"/>
      <c r="AJ175" s="828"/>
      <c r="AK175" s="828"/>
      <c r="AL175" s="828"/>
      <c r="AM175" s="828"/>
      <c r="AN175" s="828"/>
      <c r="AO175" s="828"/>
      <c r="AP175" s="828"/>
      <c r="AQ175" s="828"/>
      <c r="AR175" s="828"/>
      <c r="AS175" s="828"/>
    </row>
    <row r="176" spans="1:45" ht="15.75" customHeight="1">
      <c r="A176" s="1078"/>
      <c r="B176" s="1084" t="s">
        <v>2088</v>
      </c>
      <c r="C176" s="1091"/>
      <c r="D176" s="1063" t="s">
        <v>3696</v>
      </c>
      <c r="E176" s="886"/>
      <c r="F176" s="828"/>
      <c r="G176" s="828"/>
      <c r="H176" s="828"/>
      <c r="L176" s="828"/>
      <c r="M176" s="828"/>
      <c r="N176" s="828"/>
      <c r="O176" s="828"/>
      <c r="P176" s="828"/>
      <c r="Q176" s="828"/>
      <c r="R176" s="828"/>
      <c r="S176" s="828"/>
      <c r="T176" s="828"/>
      <c r="U176" s="828"/>
      <c r="V176" s="828"/>
      <c r="W176" s="828"/>
      <c r="X176" s="828"/>
      <c r="Y176" s="828"/>
      <c r="Z176" s="828"/>
      <c r="AA176" s="828"/>
      <c r="AB176" s="828"/>
      <c r="AC176" s="828"/>
      <c r="AD176" s="828"/>
      <c r="AE176" s="828"/>
      <c r="AF176" s="828"/>
      <c r="AG176" s="828"/>
      <c r="AH176" s="828"/>
      <c r="AI176" s="828"/>
      <c r="AJ176" s="828"/>
      <c r="AK176" s="828"/>
      <c r="AL176" s="828"/>
      <c r="AM176" s="828"/>
      <c r="AN176" s="828"/>
      <c r="AO176" s="828"/>
      <c r="AP176" s="828"/>
      <c r="AQ176" s="828"/>
      <c r="AR176" s="828"/>
      <c r="AS176" s="828"/>
    </row>
    <row r="177" spans="1:45" ht="15.75">
      <c r="A177" s="1078"/>
      <c r="B177" s="1084" t="s">
        <v>2856</v>
      </c>
      <c r="C177" s="1091"/>
      <c r="D177" s="1063" t="s">
        <v>3697</v>
      </c>
      <c r="E177" s="886"/>
      <c r="F177" s="828"/>
      <c r="G177" s="828"/>
      <c r="H177" s="828"/>
      <c r="L177" s="828"/>
      <c r="M177" s="828"/>
      <c r="N177" s="828"/>
      <c r="O177" s="828"/>
      <c r="P177" s="828"/>
      <c r="Q177" s="828"/>
      <c r="R177" s="828"/>
      <c r="S177" s="828"/>
      <c r="T177" s="828"/>
      <c r="U177" s="828"/>
      <c r="V177" s="828"/>
      <c r="W177" s="828"/>
      <c r="X177" s="828"/>
      <c r="Y177" s="828"/>
      <c r="Z177" s="828"/>
      <c r="AA177" s="828"/>
      <c r="AB177" s="828"/>
      <c r="AC177" s="828"/>
      <c r="AD177" s="828"/>
      <c r="AE177" s="828"/>
      <c r="AF177" s="828"/>
      <c r="AG177" s="828"/>
      <c r="AH177" s="828"/>
      <c r="AI177" s="828"/>
      <c r="AJ177" s="828"/>
      <c r="AK177" s="828"/>
      <c r="AL177" s="828"/>
      <c r="AM177" s="828"/>
      <c r="AN177" s="828"/>
      <c r="AO177" s="828"/>
      <c r="AP177" s="828"/>
      <c r="AQ177" s="828"/>
      <c r="AR177" s="828"/>
      <c r="AS177" s="828"/>
    </row>
    <row r="178" spans="1:45" ht="15" customHeight="1">
      <c r="A178" s="1078"/>
      <c r="B178" s="1084" t="s">
        <v>475</v>
      </c>
      <c r="C178" s="1091"/>
      <c r="D178" s="1063" t="s">
        <v>3698</v>
      </c>
      <c r="E178" s="886"/>
      <c r="F178" s="828"/>
      <c r="G178" s="828"/>
      <c r="H178" s="828"/>
      <c r="L178" s="828"/>
      <c r="M178" s="828"/>
      <c r="N178" s="828"/>
      <c r="O178" s="828"/>
      <c r="P178" s="828"/>
      <c r="Q178" s="828"/>
      <c r="R178" s="828"/>
      <c r="S178" s="828"/>
      <c r="T178" s="828"/>
      <c r="U178" s="828"/>
      <c r="V178" s="828"/>
      <c r="W178" s="828"/>
      <c r="X178" s="828"/>
      <c r="Y178" s="828"/>
      <c r="Z178" s="828"/>
      <c r="AA178" s="828"/>
      <c r="AB178" s="828"/>
      <c r="AC178" s="828"/>
      <c r="AD178" s="828"/>
      <c r="AE178" s="828"/>
      <c r="AF178" s="828"/>
      <c r="AG178" s="828"/>
      <c r="AH178" s="828"/>
      <c r="AI178" s="828"/>
      <c r="AJ178" s="828"/>
      <c r="AK178" s="828"/>
      <c r="AL178" s="828"/>
      <c r="AM178" s="828"/>
      <c r="AN178" s="828"/>
      <c r="AO178" s="828"/>
      <c r="AP178" s="828"/>
      <c r="AQ178" s="828"/>
      <c r="AR178" s="828"/>
      <c r="AS178" s="828"/>
    </row>
    <row r="179" spans="1:45" ht="15.75">
      <c r="A179" s="1078"/>
      <c r="B179" s="1084" t="s">
        <v>483</v>
      </c>
      <c r="C179" s="1091"/>
      <c r="D179" s="1063" t="s">
        <v>3699</v>
      </c>
      <c r="E179" s="886"/>
      <c r="F179" s="828"/>
      <c r="G179" s="828"/>
      <c r="H179" s="828"/>
      <c r="L179" s="828"/>
      <c r="M179" s="828"/>
      <c r="N179" s="828"/>
      <c r="O179" s="828"/>
      <c r="P179" s="828"/>
      <c r="Q179" s="828"/>
      <c r="R179" s="828"/>
      <c r="S179" s="828"/>
      <c r="T179" s="828"/>
      <c r="U179" s="828"/>
      <c r="V179" s="828"/>
      <c r="W179" s="828"/>
      <c r="X179" s="828"/>
      <c r="Y179" s="828"/>
      <c r="Z179" s="828"/>
      <c r="AA179" s="828"/>
      <c r="AB179" s="828"/>
      <c r="AC179" s="828"/>
      <c r="AD179" s="828"/>
      <c r="AE179" s="828"/>
      <c r="AF179" s="828"/>
      <c r="AG179" s="828"/>
      <c r="AH179" s="828"/>
      <c r="AI179" s="828"/>
      <c r="AJ179" s="828"/>
      <c r="AK179" s="828"/>
      <c r="AL179" s="828"/>
      <c r="AM179" s="828"/>
      <c r="AN179" s="828"/>
      <c r="AO179" s="828"/>
      <c r="AP179" s="828"/>
      <c r="AQ179" s="828"/>
      <c r="AR179" s="828"/>
      <c r="AS179" s="828"/>
    </row>
    <row r="180" spans="1:45" ht="15.75" customHeight="1">
      <c r="A180" s="1078"/>
      <c r="B180" s="1084" t="s">
        <v>484</v>
      </c>
      <c r="C180" s="1091"/>
      <c r="D180" s="1063" t="s">
        <v>3700</v>
      </c>
      <c r="E180" s="886"/>
      <c r="F180" s="828"/>
      <c r="G180" s="828"/>
      <c r="H180" s="828"/>
      <c r="L180" s="828"/>
      <c r="M180" s="828"/>
      <c r="N180" s="828"/>
      <c r="O180" s="828"/>
      <c r="P180" s="828"/>
      <c r="Q180" s="828"/>
      <c r="R180" s="828"/>
      <c r="S180" s="828"/>
      <c r="T180" s="828"/>
      <c r="U180" s="828"/>
      <c r="V180" s="828"/>
      <c r="W180" s="828"/>
      <c r="X180" s="828"/>
      <c r="Y180" s="828"/>
      <c r="Z180" s="828"/>
      <c r="AA180" s="828"/>
      <c r="AB180" s="828"/>
      <c r="AC180" s="828"/>
      <c r="AD180" s="828"/>
      <c r="AE180" s="828"/>
      <c r="AF180" s="828"/>
      <c r="AG180" s="828"/>
      <c r="AH180" s="828"/>
      <c r="AI180" s="828"/>
      <c r="AJ180" s="828"/>
      <c r="AK180" s="828"/>
      <c r="AL180" s="828"/>
      <c r="AM180" s="828"/>
      <c r="AN180" s="828"/>
      <c r="AO180" s="828"/>
      <c r="AP180" s="828"/>
      <c r="AQ180" s="828"/>
      <c r="AR180" s="828"/>
      <c r="AS180" s="828"/>
    </row>
    <row r="181" spans="1:45" ht="15.75" customHeight="1">
      <c r="A181" s="1078"/>
      <c r="B181" s="1084" t="s">
        <v>485</v>
      </c>
      <c r="C181" s="1091"/>
      <c r="D181" s="1063" t="s">
        <v>3701</v>
      </c>
      <c r="E181" s="886"/>
      <c r="F181" s="828"/>
      <c r="G181" s="828"/>
      <c r="H181" s="828"/>
      <c r="L181" s="828"/>
      <c r="M181" s="828"/>
      <c r="N181" s="828"/>
      <c r="O181" s="828"/>
      <c r="P181" s="828"/>
      <c r="Q181" s="828"/>
      <c r="R181" s="828"/>
      <c r="S181" s="828"/>
      <c r="T181" s="828"/>
      <c r="U181" s="828"/>
      <c r="V181" s="828"/>
      <c r="W181" s="828"/>
      <c r="X181" s="828"/>
      <c r="Y181" s="828"/>
      <c r="Z181" s="828"/>
      <c r="AA181" s="828"/>
      <c r="AB181" s="828"/>
      <c r="AC181" s="828"/>
      <c r="AD181" s="828"/>
      <c r="AE181" s="828"/>
      <c r="AF181" s="828"/>
      <c r="AG181" s="828"/>
      <c r="AH181" s="828"/>
      <c r="AI181" s="828"/>
      <c r="AJ181" s="828"/>
      <c r="AK181" s="828"/>
      <c r="AL181" s="828"/>
      <c r="AM181" s="828"/>
      <c r="AN181" s="828"/>
      <c r="AO181" s="828"/>
      <c r="AP181" s="828"/>
      <c r="AQ181" s="828"/>
      <c r="AR181" s="828"/>
      <c r="AS181" s="828"/>
    </row>
    <row r="182" spans="1:45" ht="15.75">
      <c r="A182" s="1078"/>
      <c r="B182" s="1083" t="s">
        <v>2857</v>
      </c>
      <c r="C182" s="1091"/>
      <c r="D182" s="1224"/>
      <c r="E182" s="886"/>
      <c r="F182" s="828"/>
      <c r="G182" s="828"/>
      <c r="H182" s="828"/>
      <c r="L182" s="828"/>
      <c r="M182" s="828"/>
      <c r="N182" s="828"/>
      <c r="O182" s="828"/>
      <c r="P182" s="828"/>
      <c r="Q182" s="828"/>
      <c r="R182" s="828"/>
      <c r="S182" s="828"/>
      <c r="T182" s="828"/>
      <c r="U182" s="828"/>
      <c r="V182" s="828"/>
      <c r="W182" s="828"/>
      <c r="X182" s="828"/>
      <c r="Y182" s="828"/>
      <c r="Z182" s="828"/>
      <c r="AA182" s="828"/>
      <c r="AB182" s="828"/>
      <c r="AC182" s="828"/>
      <c r="AD182" s="828"/>
      <c r="AE182" s="828"/>
      <c r="AF182" s="828"/>
      <c r="AG182" s="828"/>
      <c r="AH182" s="828"/>
      <c r="AI182" s="828"/>
      <c r="AJ182" s="828"/>
      <c r="AK182" s="828"/>
      <c r="AL182" s="828"/>
      <c r="AM182" s="828"/>
      <c r="AN182" s="828"/>
      <c r="AO182" s="828"/>
      <c r="AP182" s="828"/>
      <c r="AQ182" s="828"/>
      <c r="AR182" s="828"/>
      <c r="AS182" s="828"/>
    </row>
    <row r="183" spans="1:45" ht="16.5" customHeight="1">
      <c r="A183" s="1078"/>
      <c r="B183" s="1084" t="s">
        <v>2088</v>
      </c>
      <c r="C183" s="1091"/>
      <c r="D183" s="1063" t="s">
        <v>3702</v>
      </c>
      <c r="E183" s="886"/>
      <c r="F183" s="828"/>
      <c r="G183" s="828"/>
      <c r="H183" s="828"/>
      <c r="L183" s="828"/>
      <c r="M183" s="828"/>
      <c r="N183" s="828"/>
      <c r="O183" s="828"/>
      <c r="P183" s="828"/>
      <c r="Q183" s="828"/>
      <c r="R183" s="828"/>
      <c r="S183" s="828"/>
      <c r="T183" s="828"/>
      <c r="U183" s="828"/>
      <c r="V183" s="828"/>
      <c r="W183" s="828"/>
      <c r="X183" s="828"/>
      <c r="Y183" s="828"/>
      <c r="Z183" s="828"/>
      <c r="AA183" s="828"/>
      <c r="AB183" s="828"/>
      <c r="AC183" s="828"/>
      <c r="AD183" s="828"/>
      <c r="AE183" s="828"/>
      <c r="AF183" s="828"/>
      <c r="AG183" s="828"/>
      <c r="AH183" s="828"/>
      <c r="AI183" s="828"/>
      <c r="AJ183" s="828"/>
      <c r="AK183" s="828"/>
      <c r="AL183" s="828"/>
      <c r="AM183" s="828"/>
      <c r="AN183" s="828"/>
      <c r="AO183" s="828"/>
      <c r="AP183" s="828"/>
      <c r="AQ183" s="828"/>
      <c r="AR183" s="828"/>
      <c r="AS183" s="828"/>
    </row>
    <row r="184" spans="1:45" s="853" customFormat="1" ht="15.75">
      <c r="A184" s="1078"/>
      <c r="B184" s="1084" t="s">
        <v>475</v>
      </c>
      <c r="C184" s="1091"/>
      <c r="D184" s="1063" t="s">
        <v>3703</v>
      </c>
      <c r="E184" s="886"/>
      <c r="F184" s="828"/>
      <c r="G184" s="828"/>
      <c r="H184" s="828"/>
      <c r="I184" s="828"/>
      <c r="J184" s="828"/>
      <c r="K184" s="828"/>
      <c r="L184" s="828"/>
      <c r="M184" s="828"/>
      <c r="N184" s="828"/>
      <c r="O184" s="828"/>
      <c r="P184" s="828"/>
      <c r="Q184" s="828"/>
      <c r="R184" s="828"/>
      <c r="S184" s="828"/>
      <c r="T184" s="828"/>
      <c r="U184" s="828"/>
      <c r="V184" s="828"/>
      <c r="W184" s="828"/>
      <c r="X184" s="828"/>
      <c r="Y184" s="828"/>
      <c r="Z184" s="828"/>
      <c r="AA184" s="828"/>
      <c r="AB184" s="828"/>
      <c r="AC184" s="828"/>
      <c r="AD184" s="828"/>
      <c r="AE184" s="828"/>
      <c r="AF184" s="828"/>
      <c r="AG184" s="828"/>
      <c r="AH184" s="828"/>
      <c r="AI184" s="828"/>
      <c r="AJ184" s="828"/>
      <c r="AK184" s="828"/>
      <c r="AL184" s="828"/>
      <c r="AM184" s="828"/>
      <c r="AN184" s="828"/>
      <c r="AO184" s="828"/>
      <c r="AP184" s="828"/>
      <c r="AQ184" s="828"/>
      <c r="AR184" s="828"/>
      <c r="AS184" s="828"/>
    </row>
    <row r="185" spans="1:45" s="837" customFormat="1" ht="15.75">
      <c r="A185" s="1078"/>
      <c r="B185" s="1084" t="s">
        <v>483</v>
      </c>
      <c r="C185" s="1091"/>
      <c r="D185" s="1063" t="s">
        <v>3704</v>
      </c>
      <c r="E185" s="886"/>
      <c r="F185" s="828"/>
      <c r="G185" s="828"/>
      <c r="H185" s="828"/>
      <c r="I185" s="828"/>
      <c r="J185" s="828"/>
      <c r="K185" s="828"/>
      <c r="L185" s="828"/>
      <c r="M185" s="828"/>
      <c r="N185" s="828"/>
      <c r="O185" s="828"/>
      <c r="P185" s="828"/>
      <c r="Q185" s="828"/>
      <c r="R185" s="828"/>
      <c r="S185" s="828"/>
      <c r="T185" s="828"/>
      <c r="U185" s="828"/>
      <c r="V185" s="828"/>
      <c r="W185" s="828"/>
      <c r="X185" s="828"/>
      <c r="Y185" s="828"/>
      <c r="Z185" s="828"/>
      <c r="AA185" s="828"/>
      <c r="AB185" s="828"/>
      <c r="AC185" s="828"/>
      <c r="AD185" s="828"/>
      <c r="AE185" s="828"/>
      <c r="AF185" s="828"/>
      <c r="AG185" s="828"/>
      <c r="AH185" s="828"/>
      <c r="AI185" s="828"/>
      <c r="AJ185" s="828"/>
      <c r="AK185" s="828"/>
      <c r="AL185" s="828"/>
      <c r="AM185" s="828"/>
      <c r="AN185" s="828"/>
      <c r="AO185" s="828"/>
      <c r="AP185" s="828"/>
      <c r="AQ185" s="828"/>
      <c r="AR185" s="828"/>
      <c r="AS185" s="828"/>
    </row>
    <row r="186" spans="1:45" ht="15.75">
      <c r="A186" s="1078"/>
      <c r="B186" s="1084" t="s">
        <v>484</v>
      </c>
      <c r="C186" s="1091"/>
      <c r="D186" s="1063" t="s">
        <v>3705</v>
      </c>
      <c r="E186" s="886"/>
      <c r="F186" s="828"/>
      <c r="G186" s="828"/>
      <c r="H186" s="828"/>
      <c r="L186" s="828"/>
      <c r="M186" s="828"/>
      <c r="N186" s="828"/>
      <c r="O186" s="828"/>
      <c r="P186" s="828"/>
      <c r="Q186" s="828"/>
      <c r="R186" s="828"/>
      <c r="S186" s="828"/>
      <c r="T186" s="828"/>
      <c r="U186" s="828"/>
      <c r="V186" s="828"/>
      <c r="W186" s="828"/>
      <c r="X186" s="828"/>
      <c r="Y186" s="828"/>
      <c r="Z186" s="828"/>
      <c r="AA186" s="828"/>
      <c r="AB186" s="828"/>
      <c r="AC186" s="828"/>
      <c r="AD186" s="828"/>
      <c r="AE186" s="828"/>
      <c r="AF186" s="828"/>
      <c r="AG186" s="828"/>
      <c r="AH186" s="828"/>
      <c r="AI186" s="828"/>
      <c r="AJ186" s="828"/>
      <c r="AK186" s="828"/>
      <c r="AL186" s="828"/>
      <c r="AM186" s="828"/>
      <c r="AN186" s="828"/>
      <c r="AO186" s="828"/>
      <c r="AP186" s="828"/>
      <c r="AQ186" s="828"/>
      <c r="AR186" s="828"/>
      <c r="AS186" s="828"/>
    </row>
    <row r="187" spans="1:45" s="853" customFormat="1" ht="15.75">
      <c r="A187" s="1079"/>
      <c r="B187" s="1084" t="s">
        <v>485</v>
      </c>
      <c r="C187" s="1091"/>
      <c r="D187" s="1063" t="s">
        <v>3706</v>
      </c>
      <c r="E187" s="886">
        <v>0</v>
      </c>
      <c r="F187" s="828"/>
      <c r="G187" s="828"/>
      <c r="H187" s="828"/>
      <c r="I187" s="828"/>
      <c r="J187" s="828"/>
      <c r="K187" s="828"/>
      <c r="L187" s="828"/>
      <c r="M187" s="828"/>
      <c r="N187" s="828"/>
      <c r="O187" s="828"/>
      <c r="P187" s="828"/>
      <c r="Q187" s="828"/>
      <c r="R187" s="828"/>
      <c r="S187" s="828"/>
      <c r="T187" s="828"/>
      <c r="U187" s="828"/>
      <c r="V187" s="828"/>
      <c r="W187" s="828"/>
      <c r="X187" s="828"/>
      <c r="Y187" s="828"/>
      <c r="Z187" s="828"/>
      <c r="AA187" s="828"/>
      <c r="AB187" s="828"/>
      <c r="AC187" s="828"/>
      <c r="AD187" s="828"/>
      <c r="AE187" s="828"/>
      <c r="AF187" s="828"/>
      <c r="AG187" s="828"/>
      <c r="AH187" s="828"/>
      <c r="AI187" s="828"/>
      <c r="AJ187" s="828"/>
      <c r="AK187" s="828"/>
      <c r="AL187" s="828"/>
      <c r="AM187" s="828"/>
      <c r="AN187" s="828"/>
      <c r="AO187" s="828"/>
      <c r="AP187" s="828"/>
      <c r="AQ187" s="828"/>
      <c r="AR187" s="828"/>
      <c r="AS187" s="828"/>
    </row>
    <row r="188" spans="1:45" s="837" customFormat="1" ht="33" customHeight="1">
      <c r="A188" s="1078"/>
      <c r="B188" s="1083" t="s">
        <v>3574</v>
      </c>
      <c r="C188" s="1091"/>
      <c r="D188" s="1440" t="s">
        <v>3631</v>
      </c>
      <c r="E188" s="886">
        <v>0</v>
      </c>
      <c r="F188" s="828"/>
      <c r="G188" s="828"/>
      <c r="H188" s="828"/>
      <c r="I188" s="828"/>
      <c r="J188" s="828"/>
      <c r="K188" s="828"/>
      <c r="L188" s="828"/>
      <c r="M188" s="828"/>
      <c r="N188" s="828"/>
      <c r="O188" s="828"/>
      <c r="P188" s="828"/>
      <c r="Q188" s="828"/>
      <c r="R188" s="828"/>
      <c r="S188" s="828"/>
      <c r="T188" s="828"/>
      <c r="U188" s="828"/>
      <c r="V188" s="828"/>
      <c r="W188" s="828"/>
      <c r="X188" s="828"/>
      <c r="Y188" s="828"/>
      <c r="Z188" s="828"/>
      <c r="AA188" s="828"/>
      <c r="AB188" s="828"/>
      <c r="AC188" s="828"/>
      <c r="AD188" s="828"/>
      <c r="AE188" s="828"/>
      <c r="AF188" s="828"/>
      <c r="AG188" s="828"/>
      <c r="AH188" s="828"/>
      <c r="AI188" s="828"/>
      <c r="AJ188" s="828"/>
      <c r="AK188" s="828"/>
      <c r="AL188" s="828"/>
      <c r="AM188" s="828"/>
      <c r="AN188" s="828"/>
      <c r="AO188" s="828"/>
      <c r="AP188" s="828"/>
      <c r="AQ188" s="828"/>
      <c r="AR188" s="828"/>
      <c r="AS188" s="828"/>
    </row>
    <row r="189" spans="1:45" s="837" customFormat="1" ht="47.25">
      <c r="A189" s="1078"/>
      <c r="B189" s="1088" t="s">
        <v>3575</v>
      </c>
      <c r="C189" s="744" t="s">
        <v>2743</v>
      </c>
      <c r="D189" s="1069">
        <v>80</v>
      </c>
      <c r="E189" s="886"/>
      <c r="F189" s="828"/>
      <c r="G189" s="828"/>
      <c r="H189" s="828"/>
      <c r="I189" s="828"/>
      <c r="J189" s="828"/>
      <c r="K189" s="828"/>
      <c r="L189" s="828"/>
      <c r="M189" s="828"/>
      <c r="N189" s="828"/>
      <c r="O189" s="828"/>
      <c r="P189" s="828"/>
      <c r="Q189" s="828"/>
      <c r="R189" s="828"/>
      <c r="S189" s="828"/>
      <c r="T189" s="828"/>
      <c r="U189" s="828"/>
      <c r="V189" s="828"/>
      <c r="W189" s="828"/>
      <c r="X189" s="828"/>
      <c r="Y189" s="828"/>
      <c r="Z189" s="828"/>
      <c r="AA189" s="828"/>
      <c r="AB189" s="828"/>
      <c r="AC189" s="828"/>
      <c r="AD189" s="828"/>
      <c r="AE189" s="828"/>
      <c r="AF189" s="828"/>
      <c r="AG189" s="828"/>
      <c r="AH189" s="828"/>
      <c r="AI189" s="828"/>
      <c r="AJ189" s="828"/>
      <c r="AK189" s="828"/>
      <c r="AL189" s="828"/>
      <c r="AM189" s="828"/>
      <c r="AN189" s="828"/>
      <c r="AO189" s="828"/>
      <c r="AP189" s="828"/>
      <c r="AQ189" s="828"/>
      <c r="AR189" s="828"/>
      <c r="AS189" s="828"/>
    </row>
    <row r="190" spans="1:45" s="837" customFormat="1" ht="16.5" customHeight="1">
      <c r="A190" s="1078"/>
      <c r="B190" s="1087" t="s">
        <v>3780</v>
      </c>
      <c r="C190" s="744" t="s">
        <v>2744</v>
      </c>
      <c r="D190" s="1417"/>
      <c r="E190" s="886"/>
      <c r="F190" s="828"/>
      <c r="G190" s="828"/>
      <c r="H190" s="828"/>
      <c r="I190" s="828"/>
      <c r="J190" s="828"/>
      <c r="K190" s="828"/>
      <c r="L190" s="828"/>
      <c r="M190" s="828"/>
      <c r="N190" s="828"/>
      <c r="O190" s="828"/>
      <c r="P190" s="828"/>
      <c r="Q190" s="828"/>
      <c r="R190" s="828"/>
      <c r="S190" s="828"/>
      <c r="T190" s="828"/>
      <c r="U190" s="828"/>
      <c r="V190" s="828"/>
      <c r="W190" s="828"/>
      <c r="X190" s="828"/>
      <c r="Y190" s="828"/>
      <c r="Z190" s="828"/>
      <c r="AA190" s="828"/>
      <c r="AB190" s="828"/>
      <c r="AC190" s="828"/>
      <c r="AD190" s="828"/>
      <c r="AE190" s="828"/>
      <c r="AF190" s="828"/>
      <c r="AG190" s="828"/>
      <c r="AH190" s="828"/>
      <c r="AI190" s="828"/>
      <c r="AJ190" s="828"/>
      <c r="AK190" s="828"/>
      <c r="AL190" s="828"/>
      <c r="AM190" s="828"/>
      <c r="AN190" s="828"/>
      <c r="AO190" s="828"/>
      <c r="AP190" s="828"/>
      <c r="AQ190" s="828"/>
      <c r="AR190" s="828"/>
      <c r="AS190" s="828"/>
    </row>
    <row r="191" spans="1:45" s="837" customFormat="1" ht="16.5" customHeight="1">
      <c r="A191" s="1078"/>
      <c r="B191" s="1086" t="s">
        <v>3781</v>
      </c>
      <c r="C191" s="1092"/>
      <c r="D191" s="1013">
        <v>5</v>
      </c>
      <c r="E191" s="886"/>
      <c r="F191" s="828"/>
      <c r="G191" s="828"/>
      <c r="H191" s="828"/>
      <c r="I191" s="828"/>
      <c r="J191" s="828"/>
      <c r="K191" s="828"/>
      <c r="L191" s="828"/>
      <c r="M191" s="828"/>
      <c r="N191" s="828"/>
      <c r="O191" s="828"/>
      <c r="P191" s="828"/>
      <c r="Q191" s="828"/>
      <c r="R191" s="828"/>
      <c r="S191" s="828"/>
      <c r="T191" s="828"/>
      <c r="U191" s="828"/>
      <c r="V191" s="828"/>
      <c r="W191" s="828"/>
      <c r="X191" s="828"/>
      <c r="Y191" s="828"/>
      <c r="Z191" s="828"/>
      <c r="AA191" s="828"/>
      <c r="AB191" s="828"/>
      <c r="AC191" s="828"/>
      <c r="AD191" s="828"/>
      <c r="AE191" s="828"/>
      <c r="AF191" s="828"/>
      <c r="AG191" s="828"/>
      <c r="AH191" s="828"/>
      <c r="AI191" s="828"/>
      <c r="AJ191" s="828"/>
      <c r="AK191" s="828"/>
      <c r="AL191" s="828"/>
      <c r="AM191" s="828"/>
      <c r="AN191" s="828"/>
      <c r="AO191" s="828"/>
      <c r="AP191" s="828"/>
      <c r="AQ191" s="828"/>
      <c r="AR191" s="828"/>
      <c r="AS191" s="828"/>
    </row>
    <row r="192" spans="1:45" s="837" customFormat="1" ht="16.5" customHeight="1">
      <c r="A192" s="1078"/>
      <c r="B192" s="1086" t="s">
        <v>475</v>
      </c>
      <c r="C192" s="1092"/>
      <c r="D192" s="1013">
        <v>5</v>
      </c>
      <c r="E192" s="886"/>
      <c r="F192" s="828"/>
      <c r="G192" s="828"/>
      <c r="H192" s="828"/>
      <c r="I192" s="828"/>
      <c r="J192" s="828"/>
      <c r="K192" s="828"/>
      <c r="L192" s="828"/>
      <c r="M192" s="828"/>
      <c r="N192" s="828"/>
      <c r="O192" s="828"/>
      <c r="P192" s="828"/>
      <c r="Q192" s="828"/>
      <c r="R192" s="828"/>
      <c r="S192" s="828"/>
      <c r="T192" s="828"/>
      <c r="U192" s="828"/>
      <c r="V192" s="828"/>
      <c r="W192" s="828"/>
      <c r="X192" s="828"/>
      <c r="Y192" s="828"/>
      <c r="Z192" s="828"/>
      <c r="AA192" s="828"/>
      <c r="AB192" s="828"/>
      <c r="AC192" s="828"/>
      <c r="AD192" s="828"/>
      <c r="AE192" s="828"/>
      <c r="AF192" s="828"/>
      <c r="AG192" s="828"/>
      <c r="AH192" s="828"/>
      <c r="AI192" s="828"/>
      <c r="AJ192" s="828"/>
      <c r="AK192" s="828"/>
      <c r="AL192" s="828"/>
      <c r="AM192" s="828"/>
      <c r="AN192" s="828"/>
      <c r="AO192" s="828"/>
      <c r="AP192" s="828"/>
      <c r="AQ192" s="828"/>
      <c r="AR192" s="828"/>
      <c r="AS192" s="828"/>
    </row>
    <row r="193" spans="1:45" s="837" customFormat="1" ht="15.75">
      <c r="A193" s="1078"/>
      <c r="B193" s="1086" t="s">
        <v>483</v>
      </c>
      <c r="C193" s="1091"/>
      <c r="D193" s="1013">
        <v>6</v>
      </c>
      <c r="E193" s="886"/>
      <c r="F193" s="828"/>
      <c r="G193" s="828"/>
      <c r="H193" s="828"/>
      <c r="I193" s="828"/>
      <c r="J193" s="828"/>
      <c r="K193" s="828"/>
      <c r="L193" s="828"/>
      <c r="M193" s="828"/>
      <c r="N193" s="828"/>
      <c r="O193" s="828"/>
      <c r="P193" s="828"/>
      <c r="Q193" s="828"/>
      <c r="R193" s="828"/>
      <c r="S193" s="828"/>
      <c r="T193" s="828"/>
      <c r="U193" s="828"/>
      <c r="V193" s="828"/>
      <c r="W193" s="828"/>
      <c r="X193" s="828"/>
      <c r="Y193" s="828"/>
      <c r="Z193" s="828"/>
      <c r="AA193" s="828"/>
      <c r="AB193" s="828"/>
      <c r="AC193" s="828"/>
      <c r="AD193" s="828"/>
      <c r="AE193" s="828"/>
      <c r="AF193" s="828"/>
      <c r="AG193" s="828"/>
      <c r="AH193" s="828"/>
      <c r="AI193" s="828"/>
      <c r="AJ193" s="828"/>
      <c r="AK193" s="828"/>
      <c r="AL193" s="828"/>
      <c r="AM193" s="828"/>
      <c r="AN193" s="828"/>
      <c r="AO193" s="828"/>
      <c r="AP193" s="828"/>
      <c r="AQ193" s="828"/>
      <c r="AR193" s="828"/>
      <c r="AS193" s="828"/>
    </row>
    <row r="194" spans="1:45" s="837" customFormat="1" ht="16.5" customHeight="1">
      <c r="A194" s="1078"/>
      <c r="B194" s="1086" t="s">
        <v>2858</v>
      </c>
      <c r="C194" s="1091"/>
      <c r="D194" s="1013">
        <v>8</v>
      </c>
      <c r="E194" s="886"/>
      <c r="F194" s="828"/>
      <c r="G194" s="828"/>
      <c r="H194" s="828"/>
      <c r="I194" s="828"/>
      <c r="J194" s="828"/>
      <c r="K194" s="828"/>
      <c r="L194" s="828"/>
      <c r="M194" s="828"/>
      <c r="N194" s="828"/>
      <c r="O194" s="828"/>
      <c r="P194" s="828"/>
      <c r="Q194" s="828"/>
      <c r="R194" s="828"/>
      <c r="S194" s="828"/>
      <c r="T194" s="828"/>
      <c r="U194" s="828"/>
      <c r="V194" s="828"/>
      <c r="W194" s="828"/>
      <c r="X194" s="828"/>
      <c r="Y194" s="828"/>
      <c r="Z194" s="828"/>
      <c r="AA194" s="828"/>
      <c r="AB194" s="828"/>
      <c r="AC194" s="828"/>
      <c r="AD194" s="828"/>
      <c r="AE194" s="828"/>
      <c r="AF194" s="828"/>
      <c r="AG194" s="828"/>
      <c r="AH194" s="828"/>
      <c r="AI194" s="828"/>
      <c r="AJ194" s="828"/>
      <c r="AK194" s="828"/>
      <c r="AL194" s="828"/>
      <c r="AM194" s="828"/>
      <c r="AN194" s="828"/>
      <c r="AO194" s="828"/>
      <c r="AP194" s="828"/>
      <c r="AQ194" s="828"/>
      <c r="AR194" s="828"/>
      <c r="AS194" s="828"/>
    </row>
    <row r="195" spans="1:45" s="837" customFormat="1" ht="16.5" customHeight="1">
      <c r="A195" s="1078"/>
      <c r="B195" s="1086" t="s">
        <v>2859</v>
      </c>
      <c r="C195" s="1091"/>
      <c r="D195" s="1013">
        <v>10</v>
      </c>
      <c r="E195" s="886"/>
      <c r="F195" s="828"/>
      <c r="G195" s="828"/>
      <c r="H195" s="828"/>
      <c r="I195" s="828"/>
      <c r="J195" s="828"/>
      <c r="K195" s="828"/>
      <c r="L195" s="828"/>
      <c r="M195" s="828"/>
      <c r="N195" s="828"/>
      <c r="O195" s="828"/>
      <c r="P195" s="828"/>
      <c r="Q195" s="828"/>
      <c r="R195" s="828"/>
      <c r="S195" s="828"/>
      <c r="T195" s="828"/>
      <c r="U195" s="828"/>
      <c r="V195" s="828"/>
      <c r="W195" s="828"/>
      <c r="X195" s="828"/>
      <c r="Y195" s="828"/>
      <c r="Z195" s="828"/>
      <c r="AA195" s="828"/>
      <c r="AB195" s="828"/>
      <c r="AC195" s="828"/>
      <c r="AD195" s="828"/>
      <c r="AE195" s="828"/>
      <c r="AF195" s="828"/>
      <c r="AG195" s="828"/>
      <c r="AH195" s="828"/>
      <c r="AI195" s="828"/>
      <c r="AJ195" s="828"/>
      <c r="AK195" s="828"/>
      <c r="AL195" s="828"/>
      <c r="AM195" s="828"/>
      <c r="AN195" s="828"/>
      <c r="AO195" s="828"/>
      <c r="AP195" s="828"/>
      <c r="AQ195" s="828"/>
      <c r="AR195" s="828"/>
      <c r="AS195" s="828"/>
    </row>
    <row r="196" spans="1:45" s="837" customFormat="1" ht="35.25" customHeight="1">
      <c r="A196" s="1078"/>
      <c r="B196" s="1088" t="s">
        <v>3576</v>
      </c>
      <c r="C196" s="744" t="s">
        <v>2745</v>
      </c>
      <c r="D196" s="1225"/>
      <c r="E196" s="886"/>
      <c r="F196" s="828"/>
      <c r="G196" s="828"/>
      <c r="H196" s="828"/>
      <c r="I196" s="828"/>
      <c r="J196" s="828"/>
      <c r="K196" s="828"/>
      <c r="L196" s="828"/>
      <c r="M196" s="828"/>
      <c r="N196" s="828"/>
      <c r="O196" s="828"/>
      <c r="P196" s="828"/>
      <c r="Q196" s="828"/>
      <c r="R196" s="828"/>
      <c r="S196" s="828"/>
      <c r="T196" s="828"/>
      <c r="U196" s="828"/>
      <c r="V196" s="828"/>
      <c r="W196" s="828"/>
      <c r="X196" s="828"/>
      <c r="Y196" s="828"/>
      <c r="Z196" s="828"/>
      <c r="AA196" s="828"/>
      <c r="AB196" s="828"/>
      <c r="AC196" s="828"/>
      <c r="AD196" s="828"/>
      <c r="AE196" s="828"/>
      <c r="AF196" s="828"/>
      <c r="AG196" s="828"/>
      <c r="AH196" s="828"/>
      <c r="AI196" s="828"/>
      <c r="AJ196" s="828"/>
      <c r="AK196" s="828"/>
      <c r="AL196" s="828"/>
      <c r="AM196" s="828"/>
      <c r="AN196" s="828"/>
      <c r="AO196" s="828"/>
      <c r="AP196" s="828"/>
      <c r="AQ196" s="828"/>
      <c r="AR196" s="828"/>
      <c r="AS196" s="828"/>
    </row>
    <row r="197" spans="1:45" s="837" customFormat="1" ht="16.5" customHeight="1">
      <c r="A197" s="1078"/>
      <c r="B197" s="1087" t="s">
        <v>2860</v>
      </c>
      <c r="C197" s="1091"/>
      <c r="D197" s="1226"/>
      <c r="E197" s="886"/>
      <c r="F197" s="828"/>
      <c r="G197" s="828"/>
      <c r="H197" s="828"/>
      <c r="I197" s="828"/>
      <c r="J197" s="828"/>
      <c r="K197" s="828"/>
      <c r="L197" s="828"/>
      <c r="M197" s="828"/>
      <c r="N197" s="828"/>
      <c r="O197" s="828"/>
      <c r="P197" s="828"/>
      <c r="Q197" s="828"/>
      <c r="R197" s="828"/>
      <c r="S197" s="828"/>
      <c r="T197" s="828"/>
      <c r="U197" s="828"/>
      <c r="V197" s="828"/>
      <c r="W197" s="828"/>
      <c r="X197" s="828"/>
      <c r="Y197" s="828"/>
      <c r="Z197" s="828"/>
      <c r="AA197" s="828"/>
      <c r="AB197" s="828"/>
      <c r="AC197" s="828"/>
      <c r="AD197" s="828"/>
      <c r="AE197" s="828"/>
      <c r="AF197" s="828"/>
      <c r="AG197" s="828"/>
      <c r="AH197" s="828"/>
      <c r="AI197" s="828"/>
      <c r="AJ197" s="828"/>
      <c r="AK197" s="828"/>
      <c r="AL197" s="828"/>
      <c r="AM197" s="828"/>
      <c r="AN197" s="828"/>
      <c r="AO197" s="828"/>
      <c r="AP197" s="828"/>
      <c r="AQ197" s="828"/>
      <c r="AR197" s="828"/>
      <c r="AS197" s="828"/>
    </row>
    <row r="198" spans="1:45" s="837" customFormat="1" ht="16.5" customHeight="1">
      <c r="A198" s="1078"/>
      <c r="B198" s="1086" t="s">
        <v>2372</v>
      </c>
      <c r="C198" s="1091"/>
      <c r="D198" s="1013">
        <v>0</v>
      </c>
      <c r="E198" s="886"/>
      <c r="F198" s="828"/>
      <c r="G198" s="828"/>
      <c r="H198" s="828"/>
      <c r="I198" s="828"/>
      <c r="J198" s="828"/>
      <c r="K198" s="828"/>
      <c r="L198" s="828"/>
      <c r="M198" s="828"/>
      <c r="N198" s="828"/>
      <c r="O198" s="828"/>
      <c r="P198" s="828"/>
      <c r="Q198" s="828"/>
      <c r="R198" s="828"/>
      <c r="S198" s="828"/>
      <c r="T198" s="828"/>
      <c r="U198" s="828"/>
      <c r="V198" s="828"/>
      <c r="W198" s="828"/>
      <c r="X198" s="828"/>
      <c r="Y198" s="828"/>
      <c r="Z198" s="828"/>
      <c r="AA198" s="828"/>
      <c r="AB198" s="828"/>
      <c r="AC198" s="828"/>
      <c r="AD198" s="828"/>
      <c r="AE198" s="828"/>
      <c r="AF198" s="828"/>
      <c r="AG198" s="828"/>
      <c r="AH198" s="828"/>
      <c r="AI198" s="828"/>
      <c r="AJ198" s="828"/>
      <c r="AK198" s="828"/>
      <c r="AL198" s="828"/>
      <c r="AM198" s="828"/>
      <c r="AN198" s="828"/>
      <c r="AO198" s="828"/>
      <c r="AP198" s="828"/>
      <c r="AQ198" s="828"/>
      <c r="AR198" s="828"/>
      <c r="AS198" s="828"/>
    </row>
    <row r="199" spans="1:45" s="837" customFormat="1" ht="15.75">
      <c r="A199" s="1078"/>
      <c r="B199" s="1086" t="s">
        <v>379</v>
      </c>
      <c r="C199" s="1091"/>
      <c r="D199" s="1226" t="s">
        <v>3807</v>
      </c>
      <c r="E199" s="886"/>
      <c r="F199" s="828"/>
      <c r="G199" s="828"/>
      <c r="H199" s="828"/>
      <c r="I199" s="828"/>
      <c r="J199" s="828"/>
      <c r="K199" s="828"/>
      <c r="L199" s="828"/>
      <c r="M199" s="828"/>
      <c r="N199" s="828"/>
      <c r="O199" s="828"/>
      <c r="P199" s="828"/>
      <c r="Q199" s="828"/>
      <c r="R199" s="828"/>
      <c r="S199" s="828"/>
      <c r="T199" s="828"/>
      <c r="U199" s="828"/>
      <c r="V199" s="828"/>
      <c r="W199" s="828"/>
      <c r="X199" s="828"/>
      <c r="Y199" s="828"/>
      <c r="Z199" s="828"/>
      <c r="AA199" s="828"/>
      <c r="AB199" s="828"/>
      <c r="AC199" s="828"/>
      <c r="AD199" s="828"/>
      <c r="AE199" s="828"/>
      <c r="AF199" s="828"/>
      <c r="AG199" s="828"/>
      <c r="AH199" s="828"/>
      <c r="AI199" s="828"/>
      <c r="AJ199" s="828"/>
      <c r="AK199" s="828"/>
      <c r="AL199" s="828"/>
      <c r="AM199" s="828"/>
      <c r="AN199" s="828"/>
      <c r="AO199" s="828"/>
      <c r="AP199" s="828"/>
      <c r="AQ199" s="828"/>
      <c r="AR199" s="828"/>
      <c r="AS199" s="828"/>
    </row>
    <row r="200" spans="1:45" s="837" customFormat="1" ht="16.5" customHeight="1">
      <c r="A200" s="1078"/>
      <c r="B200" s="1086" t="s">
        <v>2861</v>
      </c>
      <c r="C200" s="1091"/>
      <c r="D200" s="1226" t="s">
        <v>3807</v>
      </c>
      <c r="E200" s="886"/>
      <c r="F200" s="828"/>
      <c r="G200" s="828"/>
      <c r="H200" s="828"/>
      <c r="I200" s="828"/>
      <c r="J200" s="828"/>
      <c r="K200" s="828"/>
      <c r="L200" s="828"/>
      <c r="M200" s="828"/>
      <c r="N200" s="828"/>
      <c r="O200" s="828"/>
      <c r="P200" s="828"/>
      <c r="Q200" s="828"/>
      <c r="R200" s="828"/>
      <c r="S200" s="828"/>
      <c r="T200" s="828"/>
      <c r="U200" s="828"/>
      <c r="V200" s="828"/>
      <c r="W200" s="828"/>
      <c r="X200" s="828"/>
      <c r="Y200" s="828"/>
      <c r="Z200" s="828"/>
      <c r="AA200" s="828"/>
      <c r="AB200" s="828"/>
      <c r="AC200" s="828"/>
      <c r="AD200" s="828"/>
      <c r="AE200" s="828"/>
      <c r="AF200" s="828"/>
      <c r="AG200" s="828"/>
      <c r="AH200" s="828"/>
      <c r="AI200" s="828"/>
      <c r="AJ200" s="828"/>
      <c r="AK200" s="828"/>
      <c r="AL200" s="828"/>
      <c r="AM200" s="828"/>
      <c r="AN200" s="828"/>
      <c r="AO200" s="828"/>
      <c r="AP200" s="828"/>
      <c r="AQ200" s="828"/>
      <c r="AR200" s="828"/>
      <c r="AS200" s="828"/>
    </row>
    <row r="201" spans="1:45" s="837" customFormat="1" ht="16.5" customHeight="1">
      <c r="A201" s="1078"/>
      <c r="B201" s="1086" t="s">
        <v>475</v>
      </c>
      <c r="C201" s="1091"/>
      <c r="D201" s="1226" t="s">
        <v>3807</v>
      </c>
      <c r="E201" s="886"/>
      <c r="F201" s="828"/>
      <c r="G201" s="828"/>
      <c r="H201" s="828"/>
      <c r="I201" s="828"/>
      <c r="J201" s="828"/>
      <c r="K201" s="828"/>
      <c r="L201" s="828"/>
      <c r="M201" s="828"/>
      <c r="N201" s="828"/>
      <c r="O201" s="828"/>
      <c r="P201" s="828"/>
      <c r="Q201" s="828"/>
      <c r="R201" s="828"/>
      <c r="S201" s="828"/>
      <c r="T201" s="828"/>
      <c r="U201" s="828"/>
      <c r="V201" s="828"/>
      <c r="W201" s="828"/>
      <c r="X201" s="828"/>
      <c r="Y201" s="828"/>
      <c r="Z201" s="828"/>
      <c r="AA201" s="828"/>
      <c r="AB201" s="828"/>
      <c r="AC201" s="828"/>
      <c r="AD201" s="828"/>
      <c r="AE201" s="828"/>
      <c r="AF201" s="828"/>
      <c r="AG201" s="828"/>
      <c r="AH201" s="828"/>
      <c r="AI201" s="828"/>
      <c r="AJ201" s="828"/>
      <c r="AK201" s="828"/>
      <c r="AL201" s="828"/>
      <c r="AM201" s="828"/>
      <c r="AN201" s="828"/>
      <c r="AO201" s="828"/>
      <c r="AP201" s="828"/>
      <c r="AQ201" s="828"/>
      <c r="AR201" s="828"/>
      <c r="AS201" s="828"/>
    </row>
    <row r="202" spans="1:45" s="837" customFormat="1" ht="16.5" customHeight="1">
      <c r="A202" s="1078"/>
      <c r="B202" s="1086" t="s">
        <v>476</v>
      </c>
      <c r="C202" s="1091"/>
      <c r="D202" s="1226" t="s">
        <v>3807</v>
      </c>
      <c r="E202" s="886"/>
      <c r="F202" s="828"/>
      <c r="G202" s="828"/>
      <c r="H202" s="828"/>
      <c r="I202" s="828"/>
      <c r="J202" s="828"/>
      <c r="K202" s="828"/>
      <c r="L202" s="828"/>
      <c r="M202" s="828"/>
      <c r="N202" s="828"/>
      <c r="O202" s="828"/>
      <c r="P202" s="828"/>
      <c r="Q202" s="828"/>
      <c r="R202" s="828"/>
      <c r="S202" s="828"/>
      <c r="T202" s="828"/>
      <c r="U202" s="828"/>
      <c r="V202" s="828"/>
      <c r="W202" s="828"/>
      <c r="X202" s="828"/>
      <c r="Y202" s="828"/>
      <c r="Z202" s="828"/>
      <c r="AA202" s="828"/>
      <c r="AB202" s="828"/>
      <c r="AC202" s="828"/>
      <c r="AD202" s="828"/>
      <c r="AE202" s="828"/>
      <c r="AF202" s="828"/>
      <c r="AG202" s="828"/>
      <c r="AH202" s="828"/>
      <c r="AI202" s="828"/>
      <c r="AJ202" s="828"/>
      <c r="AK202" s="828"/>
      <c r="AL202" s="828"/>
      <c r="AM202" s="828"/>
      <c r="AN202" s="828"/>
      <c r="AO202" s="828"/>
      <c r="AP202" s="828"/>
      <c r="AQ202" s="828"/>
      <c r="AR202" s="828"/>
      <c r="AS202" s="828"/>
    </row>
    <row r="203" spans="1:45" s="837" customFormat="1" ht="16.5" customHeight="1">
      <c r="A203" s="1078"/>
      <c r="B203" s="1086" t="s">
        <v>491</v>
      </c>
      <c r="C203" s="1091"/>
      <c r="D203" s="1226" t="s">
        <v>3807</v>
      </c>
      <c r="E203" s="886"/>
      <c r="F203" s="828"/>
      <c r="G203" s="828"/>
      <c r="H203" s="828"/>
      <c r="I203" s="828"/>
      <c r="J203" s="828"/>
      <c r="K203" s="828"/>
      <c r="L203" s="828"/>
      <c r="M203" s="828"/>
      <c r="N203" s="828"/>
      <c r="O203" s="828"/>
      <c r="P203" s="828"/>
      <c r="Q203" s="828"/>
      <c r="R203" s="828"/>
      <c r="S203" s="828"/>
      <c r="T203" s="828"/>
      <c r="U203" s="828"/>
      <c r="V203" s="828"/>
      <c r="W203" s="828"/>
      <c r="X203" s="828"/>
      <c r="Y203" s="828"/>
      <c r="Z203" s="828"/>
      <c r="AA203" s="828"/>
      <c r="AB203" s="828"/>
      <c r="AC203" s="828"/>
      <c r="AD203" s="828"/>
      <c r="AE203" s="828"/>
      <c r="AF203" s="828"/>
      <c r="AG203" s="828"/>
      <c r="AH203" s="828"/>
      <c r="AI203" s="828"/>
      <c r="AJ203" s="828"/>
      <c r="AK203" s="828"/>
      <c r="AL203" s="828"/>
      <c r="AM203" s="828"/>
      <c r="AN203" s="828"/>
      <c r="AO203" s="828"/>
      <c r="AP203" s="828"/>
      <c r="AQ203" s="828"/>
      <c r="AR203" s="828"/>
      <c r="AS203" s="828"/>
    </row>
    <row r="204" spans="1:45" s="837" customFormat="1" ht="16.5" customHeight="1">
      <c r="A204" s="1078"/>
      <c r="B204" s="1085" t="s">
        <v>492</v>
      </c>
      <c r="C204" s="1091"/>
      <c r="D204" s="1226"/>
      <c r="E204" s="886"/>
      <c r="F204" s="828"/>
      <c r="G204" s="828"/>
      <c r="H204" s="828"/>
      <c r="I204" s="828"/>
      <c r="J204" s="828"/>
      <c r="K204" s="828"/>
      <c r="L204" s="828"/>
      <c r="M204" s="828"/>
      <c r="N204" s="828"/>
      <c r="O204" s="828"/>
      <c r="P204" s="828"/>
      <c r="Q204" s="828"/>
      <c r="R204" s="828"/>
      <c r="S204" s="828"/>
      <c r="T204" s="828"/>
      <c r="U204" s="828"/>
      <c r="V204" s="828"/>
      <c r="W204" s="828"/>
      <c r="X204" s="828"/>
      <c r="Y204" s="828"/>
      <c r="Z204" s="828"/>
      <c r="AA204" s="828"/>
      <c r="AB204" s="828"/>
      <c r="AC204" s="828"/>
      <c r="AD204" s="828"/>
      <c r="AE204" s="828"/>
      <c r="AF204" s="828"/>
      <c r="AG204" s="828"/>
      <c r="AH204" s="828"/>
      <c r="AI204" s="828"/>
      <c r="AJ204" s="828"/>
      <c r="AK204" s="828"/>
      <c r="AL204" s="828"/>
      <c r="AM204" s="828"/>
      <c r="AN204" s="828"/>
      <c r="AO204" s="828"/>
      <c r="AP204" s="828"/>
      <c r="AQ204" s="828"/>
      <c r="AR204" s="828"/>
      <c r="AS204" s="828"/>
    </row>
    <row r="205" spans="1:45" s="837" customFormat="1" ht="16.5" customHeight="1">
      <c r="A205" s="1078"/>
      <c r="B205" s="1086" t="s">
        <v>2372</v>
      </c>
      <c r="C205" s="1091"/>
      <c r="D205" s="1013">
        <v>0</v>
      </c>
      <c r="E205" s="886"/>
      <c r="F205" s="828"/>
      <c r="G205" s="828"/>
      <c r="H205" s="828"/>
      <c r="I205" s="828"/>
      <c r="J205" s="828"/>
      <c r="K205" s="828"/>
      <c r="L205" s="828"/>
      <c r="M205" s="828"/>
      <c r="N205" s="828"/>
      <c r="O205" s="828"/>
      <c r="P205" s="828"/>
      <c r="Q205" s="828"/>
      <c r="R205" s="828"/>
      <c r="S205" s="828"/>
      <c r="T205" s="828"/>
      <c r="U205" s="828"/>
      <c r="V205" s="828"/>
      <c r="W205" s="828"/>
      <c r="X205" s="828"/>
      <c r="Y205" s="828"/>
      <c r="Z205" s="828"/>
      <c r="AA205" s="828"/>
      <c r="AB205" s="828"/>
      <c r="AC205" s="828"/>
      <c r="AD205" s="828"/>
      <c r="AE205" s="828"/>
      <c r="AF205" s="828"/>
      <c r="AG205" s="828"/>
      <c r="AH205" s="828"/>
      <c r="AI205" s="828"/>
      <c r="AJ205" s="828"/>
      <c r="AK205" s="828"/>
      <c r="AL205" s="828"/>
      <c r="AM205" s="828"/>
      <c r="AN205" s="828"/>
      <c r="AO205" s="828"/>
      <c r="AP205" s="828"/>
      <c r="AQ205" s="828"/>
      <c r="AR205" s="828"/>
      <c r="AS205" s="828"/>
    </row>
    <row r="206" spans="1:45" s="837" customFormat="1" ht="16.5" customHeight="1">
      <c r="A206" s="1078"/>
      <c r="B206" s="1086" t="s">
        <v>2373</v>
      </c>
      <c r="C206" s="1091"/>
      <c r="D206" s="1226" t="s">
        <v>995</v>
      </c>
      <c r="E206" s="886"/>
      <c r="F206" s="828"/>
      <c r="G206" s="828"/>
      <c r="H206" s="828"/>
      <c r="I206" s="828"/>
      <c r="J206" s="828"/>
      <c r="K206" s="828"/>
      <c r="L206" s="828"/>
      <c r="M206" s="828"/>
      <c r="N206" s="828"/>
      <c r="O206" s="828"/>
      <c r="P206" s="828"/>
      <c r="Q206" s="828"/>
      <c r="R206" s="828"/>
      <c r="S206" s="828"/>
      <c r="T206" s="828"/>
      <c r="U206" s="828"/>
      <c r="V206" s="828"/>
      <c r="W206" s="828"/>
      <c r="X206" s="828"/>
      <c r="Y206" s="828"/>
      <c r="Z206" s="828"/>
      <c r="AA206" s="828"/>
      <c r="AB206" s="828"/>
      <c r="AC206" s="828"/>
      <c r="AD206" s="828"/>
      <c r="AE206" s="828"/>
      <c r="AF206" s="828"/>
      <c r="AG206" s="828"/>
      <c r="AH206" s="828"/>
      <c r="AI206" s="828"/>
      <c r="AJ206" s="828"/>
      <c r="AK206" s="828"/>
      <c r="AL206" s="828"/>
      <c r="AM206" s="828"/>
      <c r="AN206" s="828"/>
      <c r="AO206" s="828"/>
      <c r="AP206" s="828"/>
      <c r="AQ206" s="828"/>
      <c r="AR206" s="828"/>
      <c r="AS206" s="828"/>
    </row>
    <row r="207" spans="1:45" s="837" customFormat="1" ht="15.75">
      <c r="A207" s="1078"/>
      <c r="B207" s="1085" t="s">
        <v>381</v>
      </c>
      <c r="C207" s="1091"/>
      <c r="D207" s="1013">
        <v>0</v>
      </c>
      <c r="E207" s="886"/>
      <c r="F207" s="828"/>
      <c r="G207" s="828"/>
      <c r="H207" s="828"/>
      <c r="I207" s="828"/>
      <c r="J207" s="828"/>
      <c r="K207" s="828"/>
      <c r="L207" s="828"/>
      <c r="M207" s="828"/>
      <c r="N207" s="828"/>
      <c r="O207" s="828"/>
      <c r="P207" s="828"/>
      <c r="Q207" s="828"/>
      <c r="R207" s="828"/>
      <c r="S207" s="828"/>
      <c r="T207" s="828"/>
      <c r="U207" s="828"/>
      <c r="V207" s="828"/>
      <c r="W207" s="828"/>
      <c r="X207" s="828"/>
      <c r="Y207" s="828"/>
      <c r="Z207" s="828"/>
      <c r="AA207" s="828"/>
      <c r="AB207" s="828"/>
      <c r="AC207" s="828"/>
      <c r="AD207" s="828"/>
      <c r="AE207" s="828"/>
      <c r="AF207" s="828"/>
      <c r="AG207" s="828"/>
      <c r="AH207" s="828"/>
      <c r="AI207" s="828"/>
      <c r="AJ207" s="828"/>
      <c r="AK207" s="828"/>
      <c r="AL207" s="828"/>
      <c r="AM207" s="828"/>
      <c r="AN207" s="828"/>
      <c r="AO207" s="828"/>
      <c r="AP207" s="828"/>
      <c r="AQ207" s="828"/>
      <c r="AR207" s="828"/>
      <c r="AS207" s="828"/>
    </row>
    <row r="208" spans="1:45" s="837" customFormat="1" ht="15.75">
      <c r="A208" s="1078"/>
      <c r="B208" s="1228" t="s">
        <v>3577</v>
      </c>
      <c r="C208" s="1091"/>
      <c r="D208" s="1244" t="s">
        <v>3707</v>
      </c>
      <c r="E208" s="886"/>
      <c r="F208" s="828"/>
      <c r="G208" s="828"/>
      <c r="H208" s="828"/>
      <c r="I208" s="828"/>
      <c r="J208" s="828"/>
      <c r="K208" s="828"/>
      <c r="L208" s="828"/>
      <c r="M208" s="828"/>
      <c r="N208" s="828"/>
      <c r="O208" s="828"/>
      <c r="P208" s="828"/>
      <c r="Q208" s="828"/>
      <c r="R208" s="828"/>
      <c r="S208" s="828"/>
      <c r="T208" s="828"/>
      <c r="U208" s="828"/>
      <c r="V208" s="828"/>
      <c r="W208" s="828"/>
      <c r="X208" s="828"/>
      <c r="Y208" s="828"/>
      <c r="Z208" s="828"/>
      <c r="AA208" s="828"/>
      <c r="AB208" s="828"/>
      <c r="AC208" s="828"/>
      <c r="AD208" s="828"/>
      <c r="AE208" s="828"/>
      <c r="AF208" s="828"/>
      <c r="AG208" s="828"/>
      <c r="AH208" s="828"/>
      <c r="AI208" s="828"/>
      <c r="AJ208" s="828"/>
      <c r="AK208" s="828"/>
      <c r="AL208" s="828"/>
      <c r="AM208" s="828"/>
      <c r="AN208" s="828"/>
      <c r="AO208" s="828"/>
      <c r="AP208" s="828"/>
      <c r="AQ208" s="828"/>
      <c r="AR208" s="828"/>
      <c r="AS208" s="828"/>
    </row>
    <row r="209" spans="1:45" s="837" customFormat="1" ht="16.5" customHeight="1">
      <c r="A209" s="1078"/>
      <c r="B209" s="1085" t="s">
        <v>3578</v>
      </c>
      <c r="C209" s="1091"/>
      <c r="D209" s="1226" t="s">
        <v>3809</v>
      </c>
      <c r="E209" s="886"/>
      <c r="F209" s="828"/>
      <c r="G209" s="828"/>
      <c r="H209" s="828"/>
      <c r="I209" s="828"/>
      <c r="J209" s="828"/>
      <c r="K209" s="828"/>
      <c r="L209" s="828"/>
      <c r="M209" s="828"/>
      <c r="N209" s="828"/>
      <c r="O209" s="828"/>
      <c r="P209" s="828"/>
      <c r="Q209" s="828"/>
      <c r="R209" s="828"/>
      <c r="S209" s="828"/>
      <c r="T209" s="828"/>
      <c r="U209" s="828"/>
      <c r="V209" s="828"/>
      <c r="W209" s="828"/>
      <c r="X209" s="828"/>
      <c r="Y209" s="828"/>
      <c r="Z209" s="828"/>
      <c r="AA209" s="828"/>
      <c r="AB209" s="828"/>
      <c r="AC209" s="828"/>
      <c r="AD209" s="828"/>
      <c r="AE209" s="828"/>
      <c r="AF209" s="828"/>
      <c r="AG209" s="828"/>
      <c r="AH209" s="828"/>
      <c r="AI209" s="828"/>
      <c r="AJ209" s="828"/>
      <c r="AK209" s="828"/>
      <c r="AL209" s="828"/>
      <c r="AM209" s="828"/>
      <c r="AN209" s="828"/>
      <c r="AO209" s="828"/>
      <c r="AP209" s="828"/>
      <c r="AQ209" s="828"/>
      <c r="AR209" s="828"/>
      <c r="AS209" s="828"/>
    </row>
    <row r="210" spans="1:45" s="837" customFormat="1" ht="16.5" customHeight="1">
      <c r="A210" s="1078"/>
      <c r="B210" s="1085" t="s">
        <v>2862</v>
      </c>
      <c r="C210" s="1091"/>
      <c r="D210" s="1226" t="s">
        <v>2138</v>
      </c>
      <c r="E210" s="886"/>
      <c r="F210" s="828"/>
      <c r="G210" s="828"/>
      <c r="H210" s="828"/>
      <c r="I210" s="828"/>
      <c r="J210" s="828"/>
      <c r="K210" s="828"/>
      <c r="L210" s="828"/>
      <c r="M210" s="828"/>
      <c r="N210" s="828"/>
      <c r="O210" s="828"/>
      <c r="P210" s="828"/>
      <c r="Q210" s="828"/>
      <c r="R210" s="828"/>
      <c r="S210" s="828"/>
      <c r="T210" s="828"/>
      <c r="U210" s="828"/>
      <c r="V210" s="828"/>
      <c r="W210" s="828"/>
      <c r="X210" s="828"/>
      <c r="Y210" s="828"/>
      <c r="Z210" s="828"/>
      <c r="AA210" s="828"/>
      <c r="AB210" s="828"/>
      <c r="AC210" s="828"/>
      <c r="AD210" s="828"/>
      <c r="AE210" s="828"/>
      <c r="AF210" s="828"/>
      <c r="AG210" s="828"/>
      <c r="AH210" s="828"/>
      <c r="AI210" s="828"/>
      <c r="AJ210" s="828"/>
      <c r="AK210" s="828"/>
      <c r="AL210" s="828"/>
      <c r="AM210" s="828"/>
      <c r="AN210" s="828"/>
      <c r="AO210" s="828"/>
      <c r="AP210" s="828"/>
      <c r="AQ210" s="828"/>
      <c r="AR210" s="828"/>
      <c r="AS210" s="828"/>
    </row>
    <row r="211" spans="1:45" s="837" customFormat="1" ht="16.5" customHeight="1">
      <c r="A211" s="1078"/>
      <c r="B211" s="1085" t="s">
        <v>3579</v>
      </c>
      <c r="C211" s="1091"/>
      <c r="D211" s="1226" t="s">
        <v>3708</v>
      </c>
      <c r="E211" s="886"/>
      <c r="F211" s="828"/>
      <c r="G211" s="828"/>
      <c r="H211" s="828"/>
      <c r="I211" s="828"/>
      <c r="J211" s="828"/>
      <c r="K211" s="828"/>
      <c r="L211" s="828"/>
      <c r="M211" s="828"/>
      <c r="N211" s="828"/>
      <c r="O211" s="828"/>
      <c r="P211" s="828"/>
      <c r="Q211" s="828"/>
      <c r="R211" s="828"/>
      <c r="S211" s="828"/>
      <c r="T211" s="828"/>
      <c r="U211" s="828"/>
      <c r="V211" s="828"/>
      <c r="W211" s="828"/>
      <c r="X211" s="828"/>
      <c r="Y211" s="828"/>
      <c r="Z211" s="828"/>
      <c r="AA211" s="828"/>
      <c r="AB211" s="828"/>
      <c r="AC211" s="828"/>
      <c r="AD211" s="828"/>
      <c r="AE211" s="828"/>
      <c r="AF211" s="828"/>
      <c r="AG211" s="828"/>
      <c r="AH211" s="828"/>
      <c r="AI211" s="828"/>
      <c r="AJ211" s="828"/>
      <c r="AK211" s="828"/>
      <c r="AL211" s="828"/>
      <c r="AM211" s="828"/>
      <c r="AN211" s="828"/>
      <c r="AO211" s="828"/>
      <c r="AP211" s="828"/>
      <c r="AQ211" s="828"/>
      <c r="AR211" s="828"/>
      <c r="AS211" s="828"/>
    </row>
    <row r="212" spans="1:45" s="837" customFormat="1" ht="16.5" customHeight="1">
      <c r="A212" s="1078"/>
      <c r="B212" s="1085" t="s">
        <v>2863</v>
      </c>
      <c r="C212" s="1091"/>
      <c r="D212" s="1226" t="s">
        <v>3709</v>
      </c>
      <c r="E212" s="886"/>
      <c r="F212" s="828"/>
      <c r="G212" s="828"/>
      <c r="H212" s="828"/>
      <c r="I212" s="828"/>
      <c r="J212" s="828"/>
      <c r="K212" s="828"/>
      <c r="L212" s="828"/>
      <c r="M212" s="828"/>
      <c r="N212" s="828"/>
      <c r="O212" s="828"/>
      <c r="P212" s="828"/>
      <c r="Q212" s="828"/>
      <c r="R212" s="828"/>
      <c r="S212" s="828"/>
      <c r="T212" s="828"/>
      <c r="U212" s="828"/>
      <c r="V212" s="828"/>
      <c r="W212" s="828"/>
      <c r="X212" s="828"/>
      <c r="Y212" s="828"/>
      <c r="Z212" s="828"/>
      <c r="AA212" s="828"/>
      <c r="AB212" s="828"/>
      <c r="AC212" s="828"/>
      <c r="AD212" s="828"/>
      <c r="AE212" s="828"/>
      <c r="AF212" s="828"/>
      <c r="AG212" s="828"/>
      <c r="AH212" s="828"/>
      <c r="AI212" s="828"/>
      <c r="AJ212" s="828"/>
      <c r="AK212" s="828"/>
      <c r="AL212" s="828"/>
      <c r="AM212" s="828"/>
      <c r="AN212" s="828"/>
      <c r="AO212" s="828"/>
      <c r="AP212" s="828"/>
      <c r="AQ212" s="828"/>
      <c r="AR212" s="828"/>
      <c r="AS212" s="828"/>
    </row>
    <row r="213" spans="1:45" s="837" customFormat="1" ht="31.5">
      <c r="A213" s="1078"/>
      <c r="B213" s="1088" t="s">
        <v>3580</v>
      </c>
      <c r="C213" s="744" t="s">
        <v>2746</v>
      </c>
      <c r="D213" s="1224"/>
      <c r="E213" s="886"/>
      <c r="F213" s="828"/>
      <c r="G213" s="828"/>
      <c r="H213" s="828"/>
      <c r="I213" s="828"/>
      <c r="J213" s="828"/>
      <c r="K213" s="828"/>
      <c r="L213" s="828"/>
      <c r="M213" s="828"/>
      <c r="N213" s="828"/>
      <c r="O213" s="828"/>
      <c r="P213" s="828"/>
      <c r="Q213" s="828"/>
      <c r="R213" s="828"/>
      <c r="S213" s="828"/>
      <c r="T213" s="828"/>
      <c r="U213" s="828"/>
      <c r="V213" s="828"/>
      <c r="W213" s="828"/>
      <c r="X213" s="828"/>
      <c r="Y213" s="828"/>
      <c r="Z213" s="828"/>
      <c r="AA213" s="828"/>
      <c r="AB213" s="828"/>
      <c r="AC213" s="828"/>
      <c r="AD213" s="828"/>
      <c r="AE213" s="828"/>
      <c r="AF213" s="828"/>
      <c r="AG213" s="828"/>
      <c r="AH213" s="828"/>
      <c r="AI213" s="828"/>
      <c r="AJ213" s="828"/>
      <c r="AK213" s="828"/>
      <c r="AL213" s="828"/>
      <c r="AM213" s="828"/>
      <c r="AN213" s="828"/>
      <c r="AO213" s="828"/>
      <c r="AP213" s="828"/>
      <c r="AQ213" s="828"/>
      <c r="AR213" s="828"/>
      <c r="AS213" s="828"/>
    </row>
    <row r="214" spans="1:45" s="837" customFormat="1" ht="16.5" customHeight="1">
      <c r="A214" s="1078"/>
      <c r="B214" s="1087" t="s">
        <v>3581</v>
      </c>
      <c r="C214" s="1091"/>
      <c r="D214" s="1224"/>
      <c r="E214" s="886"/>
      <c r="F214" s="828"/>
      <c r="G214" s="828"/>
      <c r="H214" s="828"/>
      <c r="I214" s="828"/>
      <c r="J214" s="828"/>
      <c r="K214" s="828"/>
      <c r="L214" s="828"/>
      <c r="M214" s="828"/>
      <c r="N214" s="828"/>
      <c r="O214" s="828"/>
      <c r="P214" s="828"/>
      <c r="Q214" s="828"/>
      <c r="R214" s="828"/>
      <c r="S214" s="828"/>
      <c r="T214" s="828"/>
      <c r="U214" s="828"/>
      <c r="V214" s="828"/>
      <c r="W214" s="828"/>
      <c r="X214" s="828"/>
      <c r="Y214" s="828"/>
      <c r="Z214" s="828"/>
      <c r="AA214" s="828"/>
      <c r="AB214" s="828"/>
      <c r="AC214" s="828"/>
      <c r="AD214" s="828"/>
      <c r="AE214" s="828"/>
      <c r="AF214" s="828"/>
      <c r="AG214" s="828"/>
      <c r="AH214" s="828"/>
      <c r="AI214" s="828"/>
      <c r="AJ214" s="828"/>
      <c r="AK214" s="828"/>
      <c r="AL214" s="828"/>
      <c r="AM214" s="828"/>
      <c r="AN214" s="828"/>
      <c r="AO214" s="828"/>
      <c r="AP214" s="828"/>
      <c r="AQ214" s="828"/>
      <c r="AR214" s="828"/>
      <c r="AS214" s="828"/>
    </row>
    <row r="215" spans="1:45" s="837" customFormat="1" ht="16.5" customHeight="1">
      <c r="A215" s="1078"/>
      <c r="B215" s="1087" t="s">
        <v>3154</v>
      </c>
      <c r="C215" s="1091"/>
      <c r="D215" s="1099" t="s">
        <v>3807</v>
      </c>
      <c r="E215" s="886"/>
      <c r="F215" s="828"/>
      <c r="G215" s="828"/>
      <c r="H215" s="828"/>
      <c r="I215" s="828"/>
      <c r="J215" s="828"/>
      <c r="K215" s="828"/>
      <c r="L215" s="828"/>
      <c r="M215" s="828"/>
      <c r="N215" s="828"/>
      <c r="O215" s="828"/>
      <c r="P215" s="828"/>
      <c r="Q215" s="828"/>
      <c r="R215" s="828"/>
      <c r="S215" s="828"/>
      <c r="T215" s="828"/>
      <c r="U215" s="828"/>
      <c r="V215" s="828"/>
      <c r="W215" s="828"/>
      <c r="X215" s="828"/>
      <c r="Y215" s="828"/>
      <c r="Z215" s="828"/>
      <c r="AA215" s="828"/>
      <c r="AB215" s="828"/>
      <c r="AC215" s="828"/>
      <c r="AD215" s="828"/>
      <c r="AE215" s="828"/>
      <c r="AF215" s="828"/>
      <c r="AG215" s="828"/>
      <c r="AH215" s="828"/>
      <c r="AI215" s="828"/>
      <c r="AJ215" s="828"/>
      <c r="AK215" s="828"/>
      <c r="AL215" s="828"/>
      <c r="AM215" s="828"/>
      <c r="AN215" s="828"/>
      <c r="AO215" s="828"/>
      <c r="AP215" s="828"/>
      <c r="AQ215" s="828"/>
      <c r="AR215" s="828"/>
      <c r="AS215" s="828"/>
    </row>
    <row r="216" spans="1:45" s="837" customFormat="1" ht="16.5" customHeight="1">
      <c r="A216" s="1078"/>
      <c r="B216" s="1087" t="s">
        <v>3155</v>
      </c>
      <c r="C216" s="1091"/>
      <c r="D216" s="1099" t="s">
        <v>3807</v>
      </c>
      <c r="E216" s="886"/>
      <c r="F216" s="828"/>
      <c r="G216" s="828"/>
      <c r="H216" s="828"/>
      <c r="I216" s="828"/>
      <c r="J216" s="828"/>
      <c r="K216" s="828"/>
      <c r="L216" s="828"/>
      <c r="M216" s="828"/>
      <c r="N216" s="828"/>
      <c r="O216" s="828"/>
      <c r="P216" s="828"/>
      <c r="Q216" s="828"/>
      <c r="R216" s="828"/>
      <c r="S216" s="828"/>
      <c r="T216" s="828"/>
      <c r="U216" s="828"/>
      <c r="V216" s="828"/>
      <c r="W216" s="828"/>
      <c r="X216" s="828"/>
      <c r="Y216" s="828"/>
      <c r="Z216" s="828"/>
      <c r="AA216" s="828"/>
      <c r="AB216" s="828"/>
      <c r="AC216" s="828"/>
      <c r="AD216" s="828"/>
      <c r="AE216" s="828"/>
      <c r="AF216" s="828"/>
      <c r="AG216" s="828"/>
      <c r="AH216" s="828"/>
      <c r="AI216" s="828"/>
      <c r="AJ216" s="828"/>
      <c r="AK216" s="828"/>
      <c r="AL216" s="828"/>
      <c r="AM216" s="828"/>
      <c r="AN216" s="828"/>
      <c r="AO216" s="828"/>
      <c r="AP216" s="828"/>
      <c r="AQ216" s="828"/>
      <c r="AR216" s="828"/>
      <c r="AS216" s="828"/>
    </row>
    <row r="217" spans="1:45" s="837" customFormat="1" ht="16.5" customHeight="1">
      <c r="A217" s="1078"/>
      <c r="B217" s="1086" t="s">
        <v>475</v>
      </c>
      <c r="C217" s="1091"/>
      <c r="D217" s="1099" t="s">
        <v>3807</v>
      </c>
      <c r="E217" s="886"/>
      <c r="F217" s="828"/>
      <c r="G217" s="828"/>
      <c r="H217" s="828"/>
      <c r="I217" s="828"/>
      <c r="J217" s="828"/>
      <c r="K217" s="828"/>
      <c r="L217" s="828"/>
      <c r="M217" s="828"/>
      <c r="N217" s="828"/>
      <c r="O217" s="828"/>
      <c r="P217" s="828"/>
      <c r="Q217" s="828"/>
      <c r="R217" s="828"/>
      <c r="S217" s="828"/>
      <c r="T217" s="828"/>
      <c r="U217" s="828"/>
      <c r="V217" s="828"/>
      <c r="W217" s="828"/>
      <c r="X217" s="828"/>
      <c r="Y217" s="828"/>
      <c r="Z217" s="828"/>
      <c r="AA217" s="828"/>
      <c r="AB217" s="828"/>
      <c r="AC217" s="828"/>
      <c r="AD217" s="828"/>
      <c r="AE217" s="828"/>
      <c r="AF217" s="828"/>
      <c r="AG217" s="828"/>
      <c r="AH217" s="828"/>
      <c r="AI217" s="828"/>
      <c r="AJ217" s="828"/>
      <c r="AK217" s="828"/>
      <c r="AL217" s="828"/>
      <c r="AM217" s="828"/>
      <c r="AN217" s="828"/>
      <c r="AO217" s="828"/>
      <c r="AP217" s="828"/>
      <c r="AQ217" s="828"/>
      <c r="AR217" s="828"/>
      <c r="AS217" s="828"/>
    </row>
    <row r="218" spans="1:45" s="837" customFormat="1" ht="16.5" customHeight="1">
      <c r="A218" s="1078"/>
      <c r="B218" s="1086" t="s">
        <v>476</v>
      </c>
      <c r="C218" s="1091"/>
      <c r="D218" s="1099" t="s">
        <v>3807</v>
      </c>
      <c r="E218" s="886"/>
      <c r="F218" s="828"/>
      <c r="G218" s="828"/>
      <c r="H218" s="828"/>
      <c r="I218" s="828"/>
      <c r="J218" s="828"/>
      <c r="K218" s="828"/>
      <c r="L218" s="828"/>
      <c r="M218" s="828"/>
      <c r="N218" s="828"/>
      <c r="O218" s="828"/>
      <c r="P218" s="828"/>
      <c r="Q218" s="828"/>
      <c r="R218" s="828"/>
      <c r="S218" s="828"/>
      <c r="T218" s="828"/>
      <c r="U218" s="828"/>
      <c r="V218" s="828"/>
      <c r="W218" s="828"/>
      <c r="X218" s="828"/>
      <c r="Y218" s="828"/>
      <c r="Z218" s="828"/>
      <c r="AA218" s="828"/>
      <c r="AB218" s="828"/>
      <c r="AC218" s="828"/>
      <c r="AD218" s="828"/>
      <c r="AE218" s="828"/>
      <c r="AF218" s="828"/>
      <c r="AG218" s="828"/>
      <c r="AH218" s="828"/>
      <c r="AI218" s="828"/>
      <c r="AJ218" s="828"/>
      <c r="AK218" s="828"/>
      <c r="AL218" s="828"/>
      <c r="AM218" s="828"/>
      <c r="AN218" s="828"/>
      <c r="AO218" s="828"/>
      <c r="AP218" s="828"/>
      <c r="AQ218" s="828"/>
      <c r="AR218" s="828"/>
      <c r="AS218" s="828"/>
    </row>
    <row r="219" spans="1:45" s="837" customFormat="1" ht="16.5" customHeight="1">
      <c r="A219" s="1078"/>
      <c r="B219" s="1086" t="s">
        <v>491</v>
      </c>
      <c r="C219" s="1091"/>
      <c r="D219" s="1099" t="s">
        <v>3807</v>
      </c>
      <c r="E219" s="886"/>
      <c r="F219" s="828"/>
      <c r="G219" s="828"/>
      <c r="H219" s="828"/>
      <c r="I219" s="828"/>
      <c r="J219" s="828"/>
      <c r="K219" s="828"/>
      <c r="L219" s="828"/>
      <c r="M219" s="828"/>
      <c r="N219" s="828"/>
      <c r="O219" s="828"/>
      <c r="P219" s="828"/>
      <c r="Q219" s="828"/>
      <c r="R219" s="828"/>
      <c r="S219" s="828"/>
      <c r="T219" s="828"/>
      <c r="U219" s="828"/>
      <c r="V219" s="828"/>
      <c r="W219" s="828"/>
      <c r="X219" s="828"/>
      <c r="Y219" s="828"/>
      <c r="Z219" s="828"/>
      <c r="AA219" s="828"/>
      <c r="AB219" s="828"/>
      <c r="AC219" s="828"/>
      <c r="AD219" s="828"/>
      <c r="AE219" s="828"/>
      <c r="AF219" s="828"/>
      <c r="AG219" s="828"/>
      <c r="AH219" s="828"/>
      <c r="AI219" s="828"/>
      <c r="AJ219" s="828"/>
      <c r="AK219" s="828"/>
      <c r="AL219" s="828"/>
      <c r="AM219" s="828"/>
      <c r="AN219" s="828"/>
      <c r="AO219" s="828"/>
      <c r="AP219" s="828"/>
      <c r="AQ219" s="828"/>
      <c r="AR219" s="828"/>
      <c r="AS219" s="828"/>
    </row>
    <row r="220" spans="1:45" s="837" customFormat="1" ht="16.5" customHeight="1">
      <c r="A220" s="1078"/>
      <c r="B220" s="1085" t="s">
        <v>992</v>
      </c>
      <c r="C220" s="1091"/>
      <c r="D220" s="1226" t="s">
        <v>2138</v>
      </c>
      <c r="E220" s="886"/>
      <c r="F220" s="828"/>
      <c r="G220" s="828"/>
      <c r="H220" s="828"/>
      <c r="I220" s="828"/>
      <c r="J220" s="828"/>
      <c r="K220" s="828"/>
      <c r="L220" s="828"/>
      <c r="M220" s="828"/>
      <c r="N220" s="828"/>
      <c r="O220" s="828"/>
      <c r="P220" s="828"/>
      <c r="Q220" s="828"/>
      <c r="R220" s="828"/>
      <c r="S220" s="828"/>
      <c r="T220" s="828"/>
      <c r="U220" s="828"/>
      <c r="V220" s="828"/>
      <c r="W220" s="828"/>
      <c r="X220" s="828"/>
      <c r="Y220" s="828"/>
      <c r="Z220" s="828"/>
      <c r="AA220" s="828"/>
      <c r="AB220" s="828"/>
      <c r="AC220" s="828"/>
      <c r="AD220" s="828"/>
      <c r="AE220" s="828"/>
      <c r="AF220" s="828"/>
      <c r="AG220" s="828"/>
      <c r="AH220" s="828"/>
      <c r="AI220" s="828"/>
      <c r="AJ220" s="828"/>
      <c r="AK220" s="828"/>
      <c r="AL220" s="828"/>
      <c r="AM220" s="828"/>
      <c r="AN220" s="828"/>
      <c r="AO220" s="828"/>
      <c r="AP220" s="828"/>
      <c r="AQ220" s="828"/>
      <c r="AR220" s="828"/>
      <c r="AS220" s="828"/>
    </row>
    <row r="221" spans="1:45" s="837" customFormat="1" ht="16.5" customHeight="1">
      <c r="A221" s="1078"/>
      <c r="B221" s="1085" t="s">
        <v>2375</v>
      </c>
      <c r="C221" s="1489"/>
      <c r="D221" s="1103" t="s">
        <v>3760</v>
      </c>
      <c r="E221" s="886"/>
      <c r="F221" s="828"/>
      <c r="G221" s="828"/>
      <c r="H221" s="828"/>
      <c r="I221" s="828"/>
      <c r="J221" s="828"/>
      <c r="K221" s="828"/>
      <c r="L221" s="828"/>
      <c r="M221" s="828"/>
      <c r="N221" s="828"/>
      <c r="O221" s="828"/>
      <c r="P221" s="828"/>
      <c r="Q221" s="828"/>
      <c r="R221" s="828"/>
      <c r="S221" s="828"/>
      <c r="T221" s="828"/>
      <c r="U221" s="828"/>
      <c r="V221" s="828"/>
      <c r="W221" s="828"/>
      <c r="X221" s="828"/>
      <c r="Y221" s="828"/>
      <c r="Z221" s="828"/>
      <c r="AA221" s="828"/>
      <c r="AB221" s="828"/>
      <c r="AC221" s="828"/>
      <c r="AD221" s="828"/>
      <c r="AE221" s="828"/>
      <c r="AF221" s="828"/>
      <c r="AG221" s="828"/>
      <c r="AH221" s="828"/>
      <c r="AI221" s="828"/>
      <c r="AJ221" s="828"/>
      <c r="AK221" s="828"/>
      <c r="AL221" s="828"/>
      <c r="AM221" s="828"/>
      <c r="AN221" s="828"/>
      <c r="AO221" s="828"/>
      <c r="AP221" s="828"/>
      <c r="AQ221" s="828"/>
      <c r="AR221" s="828"/>
      <c r="AS221" s="828"/>
    </row>
    <row r="222" spans="1:45" s="837" customFormat="1" ht="31.5">
      <c r="A222" s="1078"/>
      <c r="B222" s="1088" t="s">
        <v>3582</v>
      </c>
      <c r="C222" s="744" t="s">
        <v>2747</v>
      </c>
      <c r="D222" s="1224"/>
      <c r="E222" s="886"/>
      <c r="F222" s="828"/>
      <c r="G222" s="828"/>
      <c r="H222" s="828"/>
      <c r="I222" s="828"/>
      <c r="J222" s="828"/>
      <c r="K222" s="828"/>
      <c r="L222" s="828"/>
      <c r="M222" s="828"/>
      <c r="N222" s="828"/>
      <c r="O222" s="828"/>
      <c r="P222" s="828"/>
      <c r="Q222" s="828"/>
      <c r="R222" s="828"/>
      <c r="S222" s="828"/>
      <c r="T222" s="828"/>
      <c r="U222" s="828"/>
      <c r="V222" s="828"/>
      <c r="W222" s="828"/>
      <c r="X222" s="828"/>
      <c r="Y222" s="828"/>
      <c r="Z222" s="828"/>
      <c r="AA222" s="828"/>
      <c r="AB222" s="828"/>
      <c r="AC222" s="828"/>
      <c r="AD222" s="828"/>
      <c r="AE222" s="828"/>
      <c r="AF222" s="828"/>
      <c r="AG222" s="828"/>
      <c r="AH222" s="828"/>
      <c r="AI222" s="828"/>
      <c r="AJ222" s="828"/>
      <c r="AK222" s="828"/>
      <c r="AL222" s="828"/>
      <c r="AM222" s="828"/>
      <c r="AN222" s="828"/>
      <c r="AO222" s="828"/>
      <c r="AP222" s="828"/>
      <c r="AQ222" s="828"/>
      <c r="AR222" s="828"/>
      <c r="AS222" s="828"/>
    </row>
    <row r="223" spans="1:45" s="837" customFormat="1" ht="16.5" customHeight="1">
      <c r="A223" s="1078"/>
      <c r="B223" s="1085" t="s">
        <v>994</v>
      </c>
      <c r="C223" s="1091"/>
      <c r="D223" s="1224"/>
      <c r="E223" s="886"/>
      <c r="F223" s="828"/>
      <c r="G223" s="828"/>
      <c r="H223" s="828"/>
      <c r="I223" s="828"/>
      <c r="J223" s="828"/>
      <c r="K223" s="828"/>
      <c r="L223" s="828"/>
      <c r="M223" s="828"/>
      <c r="N223" s="828"/>
      <c r="O223" s="828"/>
      <c r="P223" s="828"/>
      <c r="Q223" s="828"/>
      <c r="R223" s="828"/>
      <c r="S223" s="828"/>
      <c r="T223" s="828"/>
      <c r="U223" s="828"/>
      <c r="V223" s="828"/>
      <c r="W223" s="828"/>
      <c r="X223" s="828"/>
      <c r="Y223" s="828"/>
      <c r="Z223" s="828"/>
      <c r="AA223" s="828"/>
      <c r="AB223" s="828"/>
      <c r="AC223" s="828"/>
      <c r="AD223" s="828"/>
      <c r="AE223" s="828"/>
      <c r="AF223" s="828"/>
      <c r="AG223" s="828"/>
      <c r="AH223" s="828"/>
      <c r="AI223" s="828"/>
      <c r="AJ223" s="828"/>
      <c r="AK223" s="828"/>
      <c r="AL223" s="828"/>
      <c r="AM223" s="828"/>
      <c r="AN223" s="828"/>
      <c r="AO223" s="828"/>
      <c r="AP223" s="828"/>
      <c r="AQ223" s="828"/>
      <c r="AR223" s="828"/>
      <c r="AS223" s="828"/>
    </row>
    <row r="224" spans="1:45" s="837" customFormat="1" ht="16.5" customHeight="1">
      <c r="A224" s="1078"/>
      <c r="B224" s="1087" t="s">
        <v>3155</v>
      </c>
      <c r="C224" s="1091"/>
      <c r="D224" s="1099" t="s">
        <v>3807</v>
      </c>
      <c r="E224" s="886"/>
      <c r="F224" s="828"/>
      <c r="G224" s="828"/>
      <c r="H224" s="828"/>
      <c r="I224" s="828"/>
      <c r="J224" s="828"/>
      <c r="K224" s="828"/>
      <c r="L224" s="828"/>
      <c r="M224" s="828"/>
      <c r="N224" s="828"/>
      <c r="O224" s="828"/>
      <c r="P224" s="828"/>
      <c r="Q224" s="828"/>
      <c r="R224" s="828"/>
      <c r="S224" s="828"/>
      <c r="T224" s="828"/>
      <c r="U224" s="828"/>
      <c r="V224" s="828"/>
      <c r="W224" s="828"/>
      <c r="X224" s="828"/>
      <c r="Y224" s="828"/>
      <c r="Z224" s="828"/>
      <c r="AA224" s="828"/>
      <c r="AB224" s="828"/>
      <c r="AC224" s="828"/>
      <c r="AD224" s="828"/>
      <c r="AE224" s="828"/>
      <c r="AF224" s="828"/>
      <c r="AG224" s="828"/>
      <c r="AH224" s="828"/>
      <c r="AI224" s="828"/>
      <c r="AJ224" s="828"/>
      <c r="AK224" s="828"/>
      <c r="AL224" s="828"/>
      <c r="AM224" s="828"/>
      <c r="AN224" s="828"/>
      <c r="AO224" s="828"/>
      <c r="AP224" s="828"/>
      <c r="AQ224" s="828"/>
      <c r="AR224" s="828"/>
      <c r="AS224" s="828"/>
    </row>
    <row r="225" spans="1:45" s="837" customFormat="1" ht="16.5" customHeight="1">
      <c r="A225" s="1078"/>
      <c r="B225" s="1086" t="s">
        <v>475</v>
      </c>
      <c r="C225" s="1091"/>
      <c r="D225" s="1099" t="s">
        <v>3810</v>
      </c>
      <c r="E225" s="886"/>
      <c r="F225" s="828"/>
      <c r="G225" s="828"/>
      <c r="H225" s="828"/>
      <c r="I225" s="828"/>
      <c r="J225" s="828"/>
      <c r="K225" s="828"/>
      <c r="L225" s="828"/>
      <c r="M225" s="828"/>
      <c r="N225" s="828"/>
      <c r="O225" s="828"/>
      <c r="P225" s="828"/>
      <c r="Q225" s="828"/>
      <c r="R225" s="828"/>
      <c r="S225" s="828"/>
      <c r="T225" s="828"/>
      <c r="U225" s="828"/>
      <c r="V225" s="828"/>
      <c r="W225" s="828"/>
      <c r="X225" s="828"/>
      <c r="Y225" s="828"/>
      <c r="Z225" s="828"/>
      <c r="AA225" s="828"/>
      <c r="AB225" s="828"/>
      <c r="AC225" s="828"/>
      <c r="AD225" s="828"/>
      <c r="AE225" s="828"/>
      <c r="AF225" s="828"/>
      <c r="AG225" s="828"/>
      <c r="AH225" s="828"/>
      <c r="AI225" s="828"/>
      <c r="AJ225" s="828"/>
      <c r="AK225" s="828"/>
      <c r="AL225" s="828"/>
      <c r="AM225" s="828"/>
      <c r="AN225" s="828"/>
      <c r="AO225" s="828"/>
      <c r="AP225" s="828"/>
      <c r="AQ225" s="828"/>
      <c r="AR225" s="828"/>
      <c r="AS225" s="828"/>
    </row>
    <row r="226" spans="1:45" ht="15.75">
      <c r="A226" s="1078"/>
      <c r="B226" s="1086" t="s">
        <v>476</v>
      </c>
      <c r="C226" s="1091"/>
      <c r="D226" s="1099" t="s">
        <v>3710</v>
      </c>
      <c r="E226" s="886"/>
      <c r="F226" s="828"/>
      <c r="G226" s="828"/>
      <c r="H226" s="828"/>
      <c r="L226" s="828"/>
      <c r="M226" s="828"/>
      <c r="N226" s="828"/>
      <c r="O226" s="828"/>
      <c r="P226" s="828"/>
      <c r="Q226" s="828"/>
      <c r="R226" s="828"/>
      <c r="S226" s="828"/>
      <c r="T226" s="828"/>
      <c r="U226" s="828"/>
      <c r="V226" s="828"/>
      <c r="W226" s="828"/>
      <c r="X226" s="828"/>
      <c r="Y226" s="828"/>
      <c r="Z226" s="828"/>
      <c r="AA226" s="828"/>
      <c r="AB226" s="828"/>
      <c r="AC226" s="828"/>
      <c r="AD226" s="828"/>
      <c r="AE226" s="828"/>
      <c r="AF226" s="828"/>
      <c r="AG226" s="828"/>
      <c r="AH226" s="828"/>
      <c r="AI226" s="828"/>
      <c r="AJ226" s="828"/>
      <c r="AK226" s="828"/>
      <c r="AL226" s="828"/>
      <c r="AM226" s="828"/>
      <c r="AN226" s="828"/>
      <c r="AO226" s="828"/>
      <c r="AP226" s="828"/>
      <c r="AQ226" s="828"/>
      <c r="AR226" s="828"/>
      <c r="AS226" s="828"/>
    </row>
    <row r="227" spans="1:45" s="835" customFormat="1" ht="15.75">
      <c r="A227" s="1078"/>
      <c r="B227" s="1086" t="s">
        <v>491</v>
      </c>
      <c r="C227" s="1092"/>
      <c r="D227" s="1099" t="s">
        <v>3710</v>
      </c>
      <c r="E227" s="886"/>
      <c r="F227" s="828"/>
      <c r="G227" s="828"/>
      <c r="H227" s="828"/>
      <c r="I227" s="828"/>
      <c r="J227" s="828"/>
      <c r="K227" s="828"/>
      <c r="L227" s="828"/>
      <c r="M227" s="828"/>
      <c r="N227" s="828"/>
      <c r="O227" s="828"/>
      <c r="P227" s="828"/>
      <c r="Q227" s="828"/>
      <c r="R227" s="828"/>
      <c r="S227" s="828"/>
      <c r="T227" s="828"/>
      <c r="U227" s="828"/>
      <c r="V227" s="828"/>
      <c r="W227" s="828"/>
      <c r="X227" s="828"/>
      <c r="Y227" s="828"/>
      <c r="Z227" s="828"/>
      <c r="AA227" s="828"/>
      <c r="AB227" s="828"/>
      <c r="AC227" s="828"/>
      <c r="AD227" s="828"/>
      <c r="AE227" s="828"/>
      <c r="AF227" s="828"/>
      <c r="AG227" s="828"/>
      <c r="AH227" s="828"/>
      <c r="AI227" s="828"/>
      <c r="AJ227" s="828"/>
      <c r="AK227" s="828"/>
      <c r="AL227" s="828"/>
      <c r="AM227" s="828"/>
      <c r="AN227" s="828"/>
      <c r="AO227" s="828"/>
      <c r="AP227" s="828"/>
      <c r="AQ227" s="828"/>
      <c r="AR227" s="828"/>
      <c r="AS227" s="828"/>
    </row>
    <row r="228" spans="1:45" s="835" customFormat="1" ht="15.75">
      <c r="A228" s="1078"/>
      <c r="B228" s="1085" t="s">
        <v>992</v>
      </c>
      <c r="C228" s="1092"/>
      <c r="D228" s="1226" t="s">
        <v>2138</v>
      </c>
      <c r="E228" s="886"/>
      <c r="F228" s="828"/>
      <c r="G228" s="828"/>
      <c r="H228" s="828"/>
      <c r="I228" s="828"/>
      <c r="J228" s="828"/>
      <c r="K228" s="828"/>
      <c r="L228" s="828"/>
      <c r="M228" s="828"/>
      <c r="N228" s="828"/>
      <c r="O228" s="828"/>
      <c r="P228" s="828"/>
      <c r="Q228" s="828"/>
      <c r="R228" s="828"/>
      <c r="S228" s="828"/>
      <c r="T228" s="828"/>
      <c r="U228" s="828"/>
      <c r="V228" s="828"/>
      <c r="W228" s="828"/>
      <c r="X228" s="828"/>
      <c r="Y228" s="828"/>
      <c r="Z228" s="828"/>
      <c r="AA228" s="828"/>
      <c r="AB228" s="828"/>
      <c r="AC228" s="828"/>
      <c r="AD228" s="828"/>
      <c r="AE228" s="828"/>
      <c r="AF228" s="828"/>
      <c r="AG228" s="828"/>
      <c r="AH228" s="828"/>
      <c r="AI228" s="828"/>
      <c r="AJ228" s="828"/>
      <c r="AK228" s="828"/>
      <c r="AL228" s="828"/>
      <c r="AM228" s="828"/>
      <c r="AN228" s="828"/>
      <c r="AO228" s="828"/>
      <c r="AP228" s="828"/>
      <c r="AQ228" s="828"/>
      <c r="AR228" s="828"/>
      <c r="AS228" s="828"/>
    </row>
    <row r="229" spans="1:45" s="853" customFormat="1" ht="15.75" customHeight="1">
      <c r="A229" s="1078"/>
      <c r="B229" s="1085" t="s">
        <v>2375</v>
      </c>
      <c r="C229" s="744"/>
      <c r="D229" s="1476" t="s">
        <v>3711</v>
      </c>
      <c r="E229" s="886"/>
      <c r="F229" s="828"/>
      <c r="G229" s="828"/>
      <c r="H229" s="828"/>
      <c r="I229" s="828"/>
      <c r="J229" s="828"/>
      <c r="K229" s="828"/>
      <c r="L229" s="828"/>
      <c r="M229" s="828"/>
      <c r="N229" s="828"/>
      <c r="O229" s="828"/>
      <c r="P229" s="828"/>
      <c r="Q229" s="828"/>
      <c r="R229" s="828"/>
      <c r="S229" s="828"/>
      <c r="T229" s="828"/>
      <c r="U229" s="828"/>
      <c r="V229" s="828"/>
      <c r="W229" s="828"/>
      <c r="X229" s="828"/>
      <c r="Y229" s="828"/>
      <c r="Z229" s="828"/>
      <c r="AA229" s="828"/>
      <c r="AB229" s="828"/>
      <c r="AC229" s="828"/>
      <c r="AD229" s="828"/>
      <c r="AE229" s="828"/>
      <c r="AF229" s="828"/>
      <c r="AG229" s="828"/>
      <c r="AH229" s="828"/>
      <c r="AI229" s="828"/>
      <c r="AJ229" s="828"/>
      <c r="AK229" s="828"/>
      <c r="AL229" s="828"/>
      <c r="AM229" s="828"/>
      <c r="AN229" s="828"/>
      <c r="AO229" s="828"/>
      <c r="AP229" s="828"/>
      <c r="AQ229" s="828"/>
      <c r="AR229" s="828"/>
      <c r="AS229" s="828"/>
    </row>
    <row r="230" spans="1:45" s="837" customFormat="1" ht="15.75" customHeight="1">
      <c r="A230" s="1078"/>
      <c r="B230" s="1088" t="s">
        <v>3583</v>
      </c>
      <c r="C230" s="744" t="s">
        <v>2813</v>
      </c>
      <c r="D230" s="1099"/>
      <c r="E230" s="886"/>
      <c r="F230" s="828"/>
      <c r="G230" s="828"/>
      <c r="H230" s="828"/>
      <c r="I230" s="828"/>
      <c r="J230" s="828"/>
      <c r="K230" s="828"/>
      <c r="L230" s="828"/>
      <c r="M230" s="828"/>
      <c r="N230" s="828"/>
      <c r="O230" s="828"/>
      <c r="P230" s="828"/>
      <c r="Q230" s="828"/>
      <c r="R230" s="828"/>
      <c r="S230" s="828"/>
      <c r="T230" s="828"/>
      <c r="U230" s="828"/>
      <c r="V230" s="828"/>
      <c r="W230" s="828"/>
      <c r="X230" s="828"/>
      <c r="Y230" s="828"/>
      <c r="Z230" s="828"/>
      <c r="AA230" s="828"/>
      <c r="AB230" s="828"/>
      <c r="AC230" s="828"/>
      <c r="AD230" s="828"/>
      <c r="AE230" s="828"/>
      <c r="AF230" s="828"/>
      <c r="AG230" s="828"/>
      <c r="AH230" s="828"/>
      <c r="AI230" s="828"/>
      <c r="AJ230" s="828"/>
      <c r="AK230" s="828"/>
      <c r="AL230" s="828"/>
      <c r="AM230" s="828"/>
      <c r="AN230" s="828"/>
      <c r="AO230" s="828"/>
      <c r="AP230" s="828"/>
      <c r="AQ230" s="828"/>
      <c r="AR230" s="828"/>
      <c r="AS230" s="828"/>
    </row>
    <row r="231" spans="1:45" ht="15.75" customHeight="1">
      <c r="A231" s="1078"/>
      <c r="B231" s="1088" t="s">
        <v>3584</v>
      </c>
      <c r="C231" s="744"/>
      <c r="D231" s="1099" t="s">
        <v>3712</v>
      </c>
      <c r="E231" s="886"/>
      <c r="F231" s="828"/>
      <c r="G231" s="828"/>
      <c r="H231" s="828"/>
      <c r="L231" s="828"/>
      <c r="M231" s="828"/>
      <c r="N231" s="828"/>
      <c r="O231" s="828"/>
      <c r="P231" s="828"/>
      <c r="Q231" s="828"/>
      <c r="R231" s="828"/>
      <c r="S231" s="828"/>
      <c r="T231" s="828"/>
      <c r="U231" s="828"/>
      <c r="V231" s="828"/>
      <c r="W231" s="828"/>
      <c r="X231" s="828"/>
      <c r="Y231" s="828"/>
      <c r="Z231" s="828"/>
      <c r="AA231" s="828"/>
      <c r="AB231" s="828"/>
      <c r="AC231" s="828"/>
      <c r="AD231" s="828"/>
      <c r="AE231" s="828"/>
      <c r="AF231" s="828"/>
      <c r="AG231" s="828"/>
      <c r="AH231" s="828"/>
      <c r="AI231" s="828"/>
      <c r="AJ231" s="828"/>
      <c r="AK231" s="828"/>
      <c r="AL231" s="828"/>
      <c r="AM231" s="828"/>
      <c r="AN231" s="828"/>
      <c r="AO231" s="828"/>
      <c r="AP231" s="828"/>
      <c r="AQ231" s="828"/>
      <c r="AR231" s="828"/>
      <c r="AS231" s="828"/>
    </row>
    <row r="232" spans="1:45" ht="15.75" customHeight="1">
      <c r="A232" s="1078"/>
      <c r="B232" s="1088" t="s">
        <v>3585</v>
      </c>
      <c r="C232" s="744"/>
      <c r="D232" s="1099" t="s">
        <v>3713</v>
      </c>
      <c r="E232" s="886"/>
      <c r="F232" s="828"/>
      <c r="G232" s="828"/>
      <c r="H232" s="828"/>
      <c r="L232" s="828"/>
      <c r="M232" s="828"/>
      <c r="N232" s="828"/>
      <c r="O232" s="828"/>
      <c r="P232" s="828"/>
      <c r="Q232" s="828"/>
      <c r="R232" s="828"/>
      <c r="S232" s="828"/>
      <c r="T232" s="828"/>
      <c r="U232" s="828"/>
      <c r="V232" s="828"/>
      <c r="W232" s="828"/>
      <c r="X232" s="828"/>
      <c r="Y232" s="828"/>
      <c r="Z232" s="828"/>
      <c r="AA232" s="828"/>
      <c r="AB232" s="828"/>
      <c r="AC232" s="828"/>
      <c r="AD232" s="828"/>
      <c r="AE232" s="828"/>
      <c r="AF232" s="828"/>
      <c r="AG232" s="828"/>
      <c r="AH232" s="828"/>
      <c r="AI232" s="828"/>
      <c r="AJ232" s="828"/>
      <c r="AK232" s="828"/>
      <c r="AL232" s="828"/>
      <c r="AM232" s="828"/>
      <c r="AN232" s="828"/>
      <c r="AO232" s="828"/>
      <c r="AP232" s="828"/>
      <c r="AQ232" s="828"/>
      <c r="AR232" s="828"/>
      <c r="AS232" s="828"/>
    </row>
    <row r="233" spans="1:45" s="853" customFormat="1" ht="15.75" customHeight="1">
      <c r="A233" s="1078">
        <v>413</v>
      </c>
      <c r="B233" s="1088" t="s">
        <v>3586</v>
      </c>
      <c r="C233" s="744" t="s">
        <v>2814</v>
      </c>
      <c r="D233" s="1099" t="s">
        <v>3714</v>
      </c>
      <c r="E233" s="886"/>
      <c r="F233" s="828"/>
      <c r="G233" s="828"/>
      <c r="H233" s="828"/>
      <c r="I233" s="828"/>
      <c r="J233" s="828"/>
      <c r="K233" s="828"/>
      <c r="L233" s="828"/>
      <c r="M233" s="828"/>
      <c r="N233" s="828"/>
      <c r="O233" s="828"/>
      <c r="P233" s="828"/>
      <c r="Q233" s="828"/>
      <c r="R233" s="828"/>
      <c r="S233" s="828"/>
      <c r="T233" s="828"/>
      <c r="U233" s="828"/>
      <c r="V233" s="828"/>
      <c r="W233" s="828"/>
      <c r="X233" s="828"/>
      <c r="Y233" s="828"/>
      <c r="Z233" s="828"/>
      <c r="AA233" s="828"/>
      <c r="AB233" s="828"/>
      <c r="AC233" s="828"/>
      <c r="AD233" s="828"/>
      <c r="AE233" s="828"/>
      <c r="AF233" s="828"/>
      <c r="AG233" s="828"/>
      <c r="AH233" s="828"/>
      <c r="AI233" s="828"/>
      <c r="AJ233" s="828"/>
      <c r="AK233" s="828"/>
      <c r="AL233" s="828"/>
      <c r="AM233" s="828"/>
      <c r="AN233" s="828"/>
      <c r="AO233" s="828"/>
      <c r="AP233" s="828"/>
      <c r="AQ233" s="828"/>
      <c r="AR233" s="828"/>
      <c r="AS233" s="828"/>
    </row>
    <row r="234" spans="1:45" s="853" customFormat="1" ht="31.5">
      <c r="A234" s="1078"/>
      <c r="B234" s="1088" t="s">
        <v>3782</v>
      </c>
      <c r="C234" s="744" t="s">
        <v>2815</v>
      </c>
      <c r="D234" s="1244" t="s">
        <v>3761</v>
      </c>
      <c r="E234" s="886"/>
      <c r="F234" s="828"/>
      <c r="G234" s="828"/>
      <c r="H234" s="828"/>
      <c r="I234" s="828"/>
      <c r="J234" s="828"/>
      <c r="K234" s="828"/>
      <c r="L234" s="828"/>
      <c r="M234" s="828"/>
      <c r="N234" s="828"/>
      <c r="O234" s="828"/>
      <c r="P234" s="828"/>
      <c r="Q234" s="828"/>
      <c r="R234" s="828"/>
      <c r="S234" s="828"/>
      <c r="T234" s="828"/>
      <c r="U234" s="828"/>
      <c r="V234" s="828"/>
      <c r="W234" s="828"/>
      <c r="X234" s="828"/>
      <c r="Y234" s="828"/>
      <c r="Z234" s="828"/>
      <c r="AA234" s="828"/>
      <c r="AB234" s="828"/>
      <c r="AC234" s="828"/>
      <c r="AD234" s="828"/>
      <c r="AE234" s="828"/>
      <c r="AF234" s="828"/>
      <c r="AG234" s="828"/>
      <c r="AH234" s="828"/>
      <c r="AI234" s="828"/>
      <c r="AJ234" s="828"/>
      <c r="AK234" s="828"/>
      <c r="AL234" s="828"/>
      <c r="AM234" s="828"/>
      <c r="AN234" s="828"/>
      <c r="AO234" s="828"/>
      <c r="AP234" s="828"/>
      <c r="AQ234" s="828"/>
      <c r="AR234" s="828"/>
      <c r="AS234" s="828"/>
    </row>
    <row r="235" spans="1:45" s="853" customFormat="1" ht="15.75" customHeight="1">
      <c r="A235" s="1078"/>
      <c r="B235" s="1088" t="s">
        <v>3783</v>
      </c>
      <c r="C235" s="744" t="s">
        <v>2816</v>
      </c>
      <c r="D235" s="1099" t="s">
        <v>3715</v>
      </c>
      <c r="E235" s="886"/>
      <c r="F235" s="828"/>
      <c r="G235" s="828"/>
      <c r="H235" s="828"/>
      <c r="I235" s="828"/>
      <c r="J235" s="828"/>
      <c r="K235" s="828"/>
      <c r="L235" s="828"/>
      <c r="M235" s="828"/>
      <c r="N235" s="828"/>
      <c r="O235" s="828"/>
      <c r="P235" s="828"/>
      <c r="Q235" s="828"/>
      <c r="R235" s="828"/>
      <c r="S235" s="828"/>
      <c r="T235" s="828"/>
      <c r="U235" s="828"/>
      <c r="V235" s="828"/>
      <c r="W235" s="828"/>
      <c r="X235" s="828"/>
      <c r="Y235" s="828"/>
      <c r="Z235" s="828"/>
      <c r="AA235" s="828"/>
      <c r="AB235" s="828"/>
      <c r="AC235" s="828"/>
      <c r="AD235" s="828"/>
      <c r="AE235" s="828"/>
      <c r="AF235" s="828"/>
      <c r="AG235" s="828"/>
      <c r="AH235" s="828"/>
      <c r="AI235" s="828"/>
      <c r="AJ235" s="828"/>
      <c r="AK235" s="828"/>
      <c r="AL235" s="828"/>
      <c r="AM235" s="828"/>
      <c r="AN235" s="828"/>
      <c r="AO235" s="828"/>
      <c r="AP235" s="828"/>
      <c r="AQ235" s="828"/>
      <c r="AR235" s="828"/>
      <c r="AS235" s="828"/>
    </row>
    <row r="236" spans="1:45" s="853" customFormat="1" ht="15.75" customHeight="1">
      <c r="A236" s="1078"/>
      <c r="B236" s="1088" t="s">
        <v>3784</v>
      </c>
      <c r="C236" s="744" t="s">
        <v>2817</v>
      </c>
      <c r="D236" s="1099" t="s">
        <v>3715</v>
      </c>
      <c r="E236" s="886">
        <v>0</v>
      </c>
      <c r="F236" s="828"/>
      <c r="G236" s="828"/>
      <c r="H236" s="828"/>
      <c r="I236" s="828"/>
      <c r="J236" s="828"/>
      <c r="K236" s="828"/>
      <c r="L236" s="828"/>
      <c r="M236" s="828"/>
      <c r="N236" s="828"/>
      <c r="O236" s="828"/>
      <c r="P236" s="828"/>
      <c r="Q236" s="828"/>
      <c r="R236" s="828"/>
      <c r="S236" s="828"/>
      <c r="T236" s="828"/>
      <c r="U236" s="828"/>
      <c r="V236" s="828"/>
      <c r="W236" s="828"/>
      <c r="X236" s="828"/>
      <c r="Y236" s="828"/>
      <c r="Z236" s="828"/>
      <c r="AA236" s="828"/>
      <c r="AB236" s="828"/>
      <c r="AC236" s="828"/>
      <c r="AD236" s="828"/>
      <c r="AE236" s="828"/>
      <c r="AF236" s="828"/>
      <c r="AG236" s="828"/>
      <c r="AH236" s="828"/>
      <c r="AI236" s="828"/>
      <c r="AJ236" s="828"/>
      <c r="AK236" s="828"/>
      <c r="AL236" s="828"/>
      <c r="AM236" s="828"/>
      <c r="AN236" s="828"/>
      <c r="AO236" s="828"/>
      <c r="AP236" s="828"/>
      <c r="AQ236" s="828"/>
      <c r="AR236" s="828"/>
      <c r="AS236" s="828"/>
    </row>
    <row r="237" spans="1:45" s="853" customFormat="1" ht="31.5">
      <c r="A237" s="1080"/>
      <c r="B237" s="1088" t="s">
        <v>3785</v>
      </c>
      <c r="C237" s="761" t="s">
        <v>2818</v>
      </c>
      <c r="D237" s="1244" t="s">
        <v>3716</v>
      </c>
      <c r="E237" s="886"/>
      <c r="F237" s="828"/>
      <c r="G237" s="828"/>
      <c r="H237" s="828"/>
      <c r="I237" s="828"/>
      <c r="J237" s="828"/>
      <c r="K237" s="828"/>
      <c r="L237" s="828"/>
      <c r="M237" s="828"/>
      <c r="N237" s="828"/>
      <c r="O237" s="828"/>
      <c r="P237" s="828"/>
      <c r="Q237" s="828"/>
      <c r="R237" s="828"/>
      <c r="S237" s="828"/>
      <c r="T237" s="828"/>
      <c r="U237" s="828"/>
      <c r="V237" s="828"/>
      <c r="W237" s="828"/>
      <c r="X237" s="828"/>
      <c r="Y237" s="828"/>
      <c r="Z237" s="828"/>
      <c r="AA237" s="828"/>
      <c r="AB237" s="828"/>
      <c r="AC237" s="828"/>
      <c r="AD237" s="828"/>
      <c r="AE237" s="828"/>
      <c r="AF237" s="828"/>
      <c r="AG237" s="828"/>
      <c r="AH237" s="828"/>
      <c r="AI237" s="828"/>
      <c r="AJ237" s="828"/>
      <c r="AK237" s="828"/>
      <c r="AL237" s="828"/>
      <c r="AM237" s="828"/>
      <c r="AN237" s="828"/>
      <c r="AO237" s="828"/>
      <c r="AP237" s="828"/>
      <c r="AQ237" s="828"/>
      <c r="AR237" s="828"/>
      <c r="AS237" s="828"/>
    </row>
    <row r="238" spans="1:45" s="837" customFormat="1" ht="15.75" customHeight="1">
      <c r="A238" s="1078"/>
      <c r="B238" s="1212" t="s">
        <v>3786</v>
      </c>
      <c r="C238" s="744" t="s">
        <v>2819</v>
      </c>
      <c r="D238" s="1099" t="s">
        <v>3716</v>
      </c>
      <c r="E238" s="886"/>
      <c r="F238" s="828"/>
      <c r="G238" s="828"/>
      <c r="H238" s="828"/>
      <c r="I238" s="828"/>
      <c r="J238" s="828"/>
      <c r="K238" s="828"/>
      <c r="L238" s="828"/>
      <c r="M238" s="828"/>
      <c r="N238" s="828"/>
      <c r="O238" s="828"/>
      <c r="P238" s="828"/>
      <c r="Q238" s="828"/>
      <c r="R238" s="828"/>
      <c r="S238" s="828"/>
      <c r="T238" s="828"/>
      <c r="U238" s="828"/>
      <c r="V238" s="828"/>
      <c r="W238" s="828"/>
      <c r="X238" s="828"/>
      <c r="Y238" s="828"/>
      <c r="Z238" s="828"/>
      <c r="AA238" s="828"/>
      <c r="AB238" s="828"/>
      <c r="AC238" s="828"/>
      <c r="AD238" s="828"/>
      <c r="AE238" s="828"/>
      <c r="AF238" s="828"/>
      <c r="AG238" s="828"/>
      <c r="AH238" s="828"/>
      <c r="AI238" s="828"/>
      <c r="AJ238" s="828"/>
      <c r="AK238" s="828"/>
      <c r="AL238" s="828"/>
      <c r="AM238" s="828"/>
      <c r="AN238" s="828"/>
      <c r="AO238" s="828"/>
      <c r="AP238" s="828"/>
      <c r="AQ238" s="828"/>
      <c r="AR238" s="828"/>
      <c r="AS238" s="828"/>
    </row>
    <row r="239" spans="1:45" s="837" customFormat="1" ht="15.75" customHeight="1">
      <c r="A239" s="1078"/>
      <c r="B239" s="1088" t="s">
        <v>3787</v>
      </c>
      <c r="C239" s="744" t="s">
        <v>2820</v>
      </c>
      <c r="D239" s="1099" t="s">
        <v>3717</v>
      </c>
      <c r="E239" s="886"/>
      <c r="F239" s="828"/>
      <c r="G239" s="828"/>
      <c r="H239" s="828"/>
      <c r="I239" s="828"/>
      <c r="J239" s="828"/>
      <c r="K239" s="828"/>
      <c r="L239" s="828"/>
      <c r="M239" s="828"/>
      <c r="N239" s="828"/>
      <c r="O239" s="828"/>
      <c r="P239" s="828"/>
      <c r="Q239" s="828"/>
      <c r="R239" s="828"/>
      <c r="S239" s="828"/>
      <c r="T239" s="828"/>
      <c r="U239" s="828"/>
      <c r="V239" s="828"/>
      <c r="W239" s="828"/>
      <c r="X239" s="828"/>
      <c r="Y239" s="828"/>
      <c r="Z239" s="828"/>
      <c r="AA239" s="828"/>
      <c r="AB239" s="828"/>
      <c r="AC239" s="828"/>
      <c r="AD239" s="828"/>
      <c r="AE239" s="828"/>
      <c r="AF239" s="828"/>
      <c r="AG239" s="828"/>
      <c r="AH239" s="828"/>
      <c r="AI239" s="828"/>
      <c r="AJ239" s="828"/>
      <c r="AK239" s="828"/>
      <c r="AL239" s="828"/>
      <c r="AM239" s="828"/>
      <c r="AN239" s="828"/>
      <c r="AO239" s="828"/>
      <c r="AP239" s="828"/>
      <c r="AQ239" s="828"/>
      <c r="AR239" s="828"/>
      <c r="AS239" s="828"/>
    </row>
    <row r="240" spans="1:45" s="837" customFormat="1" ht="15.75" customHeight="1">
      <c r="A240" s="1078"/>
      <c r="B240" s="1088" t="s">
        <v>3788</v>
      </c>
      <c r="C240" s="744" t="s">
        <v>2821</v>
      </c>
      <c r="D240" s="1099" t="s">
        <v>2376</v>
      </c>
      <c r="E240" s="886"/>
      <c r="F240" s="828"/>
      <c r="G240" s="828"/>
      <c r="H240" s="828"/>
      <c r="I240" s="828"/>
      <c r="J240" s="828"/>
      <c r="K240" s="828"/>
      <c r="L240" s="828"/>
      <c r="M240" s="828"/>
      <c r="N240" s="828"/>
      <c r="O240" s="828"/>
      <c r="P240" s="828"/>
      <c r="Q240" s="828"/>
      <c r="R240" s="828"/>
      <c r="S240" s="828"/>
      <c r="T240" s="828"/>
      <c r="U240" s="828"/>
      <c r="V240" s="828"/>
      <c r="W240" s="828"/>
      <c r="X240" s="828"/>
      <c r="Y240" s="828"/>
      <c r="Z240" s="828"/>
      <c r="AA240" s="828"/>
      <c r="AB240" s="828"/>
      <c r="AC240" s="828"/>
      <c r="AD240" s="828"/>
      <c r="AE240" s="828"/>
      <c r="AF240" s="828"/>
      <c r="AG240" s="828"/>
      <c r="AH240" s="828"/>
      <c r="AI240" s="828"/>
      <c r="AJ240" s="828"/>
      <c r="AK240" s="828"/>
      <c r="AL240" s="828"/>
      <c r="AM240" s="828"/>
      <c r="AN240" s="828"/>
      <c r="AO240" s="828"/>
      <c r="AP240" s="828"/>
      <c r="AQ240" s="828"/>
      <c r="AR240" s="828"/>
      <c r="AS240" s="828"/>
    </row>
    <row r="241" spans="1:45" s="888" customFormat="1" ht="17.25" customHeight="1">
      <c r="A241" s="1078"/>
      <c r="B241" s="1088" t="s">
        <v>3789</v>
      </c>
      <c r="C241" s="744" t="s">
        <v>2822</v>
      </c>
      <c r="D241" s="1099" t="s">
        <v>3718</v>
      </c>
      <c r="E241" s="886"/>
      <c r="F241" s="828"/>
      <c r="G241" s="828"/>
      <c r="H241" s="828"/>
      <c r="I241" s="828"/>
      <c r="J241" s="828"/>
      <c r="K241" s="828"/>
      <c r="L241" s="828"/>
      <c r="M241" s="828"/>
      <c r="N241" s="828"/>
      <c r="O241" s="828"/>
      <c r="P241" s="828"/>
      <c r="Q241" s="828"/>
      <c r="R241" s="828"/>
      <c r="S241" s="828"/>
      <c r="T241" s="828"/>
      <c r="U241" s="828"/>
      <c r="V241" s="828"/>
      <c r="W241" s="828"/>
      <c r="X241" s="828"/>
      <c r="Y241" s="828"/>
      <c r="Z241" s="828"/>
      <c r="AA241" s="828"/>
      <c r="AB241" s="828"/>
      <c r="AC241" s="828"/>
      <c r="AD241" s="828"/>
      <c r="AE241" s="828"/>
      <c r="AF241" s="828"/>
      <c r="AG241" s="828"/>
      <c r="AH241" s="828"/>
      <c r="AI241" s="828"/>
      <c r="AJ241" s="828"/>
      <c r="AK241" s="828"/>
      <c r="AL241" s="828"/>
      <c r="AM241" s="828"/>
      <c r="AN241" s="828"/>
      <c r="AO241" s="828"/>
      <c r="AP241" s="828"/>
      <c r="AQ241" s="828"/>
      <c r="AR241" s="828"/>
      <c r="AS241" s="828"/>
    </row>
    <row r="242" spans="1:45" s="887" customFormat="1" ht="14.25" customHeight="1">
      <c r="A242" s="1078"/>
      <c r="B242" s="1088" t="s">
        <v>3790</v>
      </c>
      <c r="C242" s="744" t="s">
        <v>2823</v>
      </c>
      <c r="D242" s="1099" t="s">
        <v>3719</v>
      </c>
      <c r="E242" s="886"/>
      <c r="F242" s="828"/>
      <c r="G242" s="828"/>
      <c r="H242" s="828"/>
      <c r="I242" s="828"/>
      <c r="J242" s="828"/>
      <c r="K242" s="828"/>
      <c r="L242" s="828"/>
      <c r="M242" s="828"/>
      <c r="N242" s="828"/>
      <c r="O242" s="828"/>
      <c r="P242" s="828"/>
      <c r="Q242" s="828"/>
      <c r="R242" s="828"/>
      <c r="S242" s="828"/>
      <c r="T242" s="828"/>
      <c r="U242" s="828"/>
      <c r="V242" s="828"/>
      <c r="W242" s="828"/>
      <c r="X242" s="828"/>
      <c r="Y242" s="828"/>
      <c r="Z242" s="828"/>
      <c r="AA242" s="828"/>
      <c r="AB242" s="828"/>
      <c r="AC242" s="828"/>
      <c r="AD242" s="828"/>
      <c r="AE242" s="828"/>
      <c r="AF242" s="828"/>
      <c r="AG242" s="828"/>
      <c r="AH242" s="828"/>
      <c r="AI242" s="828"/>
      <c r="AJ242" s="828"/>
      <c r="AK242" s="828"/>
      <c r="AL242" s="828"/>
      <c r="AM242" s="828"/>
      <c r="AN242" s="828"/>
      <c r="AO242" s="828"/>
      <c r="AP242" s="828"/>
      <c r="AQ242" s="828"/>
      <c r="AR242" s="828"/>
      <c r="AS242" s="828"/>
    </row>
    <row r="243" spans="1:45" s="837" customFormat="1" ht="15.75">
      <c r="A243" s="1078"/>
      <c r="B243" s="1088" t="s">
        <v>3791</v>
      </c>
      <c r="C243" s="744" t="s">
        <v>988</v>
      </c>
      <c r="D243" s="1226" t="s">
        <v>2138</v>
      </c>
      <c r="E243" s="886"/>
      <c r="F243" s="828"/>
      <c r="G243" s="828"/>
      <c r="H243" s="828"/>
      <c r="I243" s="828"/>
      <c r="J243" s="828"/>
      <c r="K243" s="828"/>
      <c r="L243" s="828"/>
      <c r="M243" s="828"/>
      <c r="N243" s="828"/>
      <c r="O243" s="828"/>
      <c r="P243" s="828"/>
      <c r="Q243" s="828"/>
      <c r="R243" s="828"/>
      <c r="S243" s="828"/>
      <c r="T243" s="828"/>
      <c r="U243" s="828"/>
      <c r="V243" s="828"/>
      <c r="W243" s="828"/>
      <c r="X243" s="828"/>
      <c r="Y243" s="828"/>
      <c r="Z243" s="828"/>
      <c r="AA243" s="828"/>
      <c r="AB243" s="828"/>
      <c r="AC243" s="828"/>
      <c r="AD243" s="828"/>
      <c r="AE243" s="828"/>
      <c r="AF243" s="828"/>
      <c r="AG243" s="828"/>
      <c r="AH243" s="828"/>
      <c r="AI243" s="828"/>
      <c r="AJ243" s="828"/>
      <c r="AK243" s="828"/>
      <c r="AL243" s="828"/>
      <c r="AM243" s="828"/>
      <c r="AN243" s="828"/>
      <c r="AO243" s="828"/>
      <c r="AP243" s="828"/>
      <c r="AQ243" s="828"/>
      <c r="AR243" s="828"/>
      <c r="AS243" s="828"/>
    </row>
    <row r="244" spans="1:45" s="888" customFormat="1" ht="15.75">
      <c r="A244" s="1078"/>
      <c r="B244" s="1086" t="s">
        <v>3157</v>
      </c>
      <c r="C244" s="1093"/>
      <c r="D244" s="1099" t="s">
        <v>3720</v>
      </c>
      <c r="E244" s="886"/>
      <c r="F244" s="828"/>
      <c r="G244" s="828"/>
      <c r="H244" s="828"/>
      <c r="I244" s="828"/>
      <c r="J244" s="828"/>
      <c r="K244" s="828"/>
      <c r="L244" s="828"/>
      <c r="M244" s="828"/>
      <c r="N244" s="828"/>
      <c r="O244" s="828"/>
      <c r="P244" s="828"/>
      <c r="Q244" s="828"/>
      <c r="R244" s="828"/>
      <c r="S244" s="828"/>
      <c r="T244" s="828"/>
      <c r="U244" s="828"/>
      <c r="V244" s="828"/>
      <c r="W244" s="828"/>
      <c r="X244" s="828"/>
      <c r="Y244" s="828"/>
      <c r="Z244" s="828"/>
      <c r="AA244" s="828"/>
      <c r="AB244" s="828"/>
      <c r="AC244" s="828"/>
      <c r="AD244" s="828"/>
      <c r="AE244" s="828"/>
      <c r="AF244" s="828"/>
      <c r="AG244" s="828"/>
      <c r="AH244" s="828"/>
      <c r="AI244" s="828"/>
      <c r="AJ244" s="828"/>
      <c r="AK244" s="828"/>
      <c r="AL244" s="828"/>
      <c r="AM244" s="828"/>
      <c r="AN244" s="828"/>
      <c r="AO244" s="828"/>
      <c r="AP244" s="828"/>
      <c r="AQ244" s="828"/>
      <c r="AR244" s="828"/>
      <c r="AS244" s="828"/>
    </row>
    <row r="245" spans="1:45" s="888" customFormat="1" ht="31.5">
      <c r="A245" s="1081"/>
      <c r="B245" s="1236" t="s">
        <v>3792</v>
      </c>
      <c r="C245" s="761" t="s">
        <v>2824</v>
      </c>
      <c r="D245" s="1243" t="s">
        <v>3632</v>
      </c>
      <c r="E245" s="886"/>
      <c r="F245" s="828"/>
      <c r="G245" s="828"/>
      <c r="H245" s="828"/>
      <c r="I245" s="828"/>
      <c r="J245" s="828"/>
      <c r="K245" s="828"/>
      <c r="L245" s="828"/>
      <c r="M245" s="828"/>
      <c r="N245" s="828"/>
      <c r="O245" s="828"/>
      <c r="P245" s="828"/>
      <c r="Q245" s="828"/>
      <c r="R245" s="828"/>
      <c r="S245" s="828"/>
      <c r="T245" s="828"/>
      <c r="U245" s="828"/>
      <c r="V245" s="828"/>
      <c r="W245" s="828"/>
      <c r="X245" s="828"/>
      <c r="Y245" s="828"/>
      <c r="Z245" s="828"/>
      <c r="AA245" s="828"/>
      <c r="AB245" s="828"/>
      <c r="AC245" s="828"/>
      <c r="AD245" s="828"/>
      <c r="AE245" s="828"/>
      <c r="AF245" s="828"/>
      <c r="AG245" s="828"/>
      <c r="AH245" s="828"/>
      <c r="AI245" s="828"/>
      <c r="AJ245" s="828"/>
      <c r="AK245" s="828"/>
      <c r="AL245" s="828"/>
      <c r="AM245" s="828"/>
      <c r="AN245" s="828"/>
      <c r="AO245" s="828"/>
      <c r="AP245" s="828"/>
      <c r="AQ245" s="828"/>
      <c r="AR245" s="828"/>
      <c r="AS245" s="828"/>
    </row>
    <row r="246" spans="1:45" s="888" customFormat="1" ht="15.75">
      <c r="A246" s="1081"/>
      <c r="B246" s="1212" t="s">
        <v>3793</v>
      </c>
      <c r="C246" s="744" t="s">
        <v>2825</v>
      </c>
      <c r="D246" s="1433"/>
      <c r="E246" s="886"/>
      <c r="F246" s="828"/>
      <c r="G246" s="828"/>
      <c r="H246" s="828"/>
      <c r="I246" s="828"/>
      <c r="J246" s="828"/>
      <c r="K246" s="828"/>
      <c r="L246" s="828"/>
      <c r="M246" s="828"/>
      <c r="N246" s="828"/>
      <c r="O246" s="828"/>
      <c r="P246" s="828"/>
      <c r="Q246" s="828"/>
      <c r="R246" s="828"/>
      <c r="S246" s="828"/>
      <c r="T246" s="828"/>
      <c r="U246" s="828"/>
      <c r="V246" s="828"/>
      <c r="W246" s="828"/>
      <c r="X246" s="828"/>
      <c r="Y246" s="828"/>
      <c r="Z246" s="828"/>
      <c r="AA246" s="828"/>
      <c r="AB246" s="828"/>
      <c r="AC246" s="828"/>
      <c r="AD246" s="828"/>
      <c r="AE246" s="828"/>
      <c r="AF246" s="828"/>
      <c r="AG246" s="828"/>
      <c r="AH246" s="828"/>
      <c r="AI246" s="828"/>
      <c r="AJ246" s="828"/>
      <c r="AK246" s="828"/>
      <c r="AL246" s="828"/>
      <c r="AM246" s="828"/>
      <c r="AN246" s="828"/>
      <c r="AO246" s="828"/>
      <c r="AP246" s="828"/>
      <c r="AQ246" s="828"/>
      <c r="AR246" s="828"/>
      <c r="AS246" s="828"/>
    </row>
    <row r="247" spans="1:45" s="888" customFormat="1" ht="15.75" customHeight="1">
      <c r="A247" s="1081"/>
      <c r="B247" s="1085" t="s">
        <v>2866</v>
      </c>
      <c r="C247" s="1093"/>
      <c r="D247" s="1226" t="s">
        <v>2138</v>
      </c>
      <c r="E247" s="886"/>
      <c r="F247" s="828"/>
      <c r="G247" s="828"/>
      <c r="H247" s="828"/>
      <c r="I247" s="828"/>
      <c r="J247" s="828"/>
      <c r="K247" s="828"/>
      <c r="L247" s="828"/>
      <c r="M247" s="828"/>
      <c r="N247" s="828"/>
      <c r="O247" s="828"/>
      <c r="P247" s="828"/>
      <c r="Q247" s="828"/>
      <c r="R247" s="828"/>
      <c r="S247" s="828"/>
      <c r="T247" s="828"/>
      <c r="U247" s="828"/>
      <c r="V247" s="828"/>
      <c r="W247" s="828"/>
      <c r="X247" s="828"/>
      <c r="Y247" s="828"/>
      <c r="Z247" s="828"/>
      <c r="AA247" s="828"/>
      <c r="AB247" s="828"/>
      <c r="AC247" s="828"/>
      <c r="AD247" s="828"/>
      <c r="AE247" s="828"/>
      <c r="AF247" s="828"/>
      <c r="AG247" s="828"/>
      <c r="AH247" s="828"/>
      <c r="AI247" s="828"/>
      <c r="AJ247" s="828"/>
      <c r="AK247" s="828"/>
      <c r="AL247" s="828"/>
      <c r="AM247" s="828"/>
      <c r="AN247" s="828"/>
      <c r="AO247" s="828"/>
      <c r="AP247" s="828"/>
      <c r="AQ247" s="828"/>
      <c r="AR247" s="828"/>
      <c r="AS247" s="828"/>
    </row>
    <row r="248" spans="1:45" s="887" customFormat="1" ht="15.75">
      <c r="A248" s="1078"/>
      <c r="B248" s="1085" t="s">
        <v>2867</v>
      </c>
      <c r="C248" s="1093"/>
      <c r="D248" s="1442">
        <v>32</v>
      </c>
      <c r="E248" s="886">
        <v>0</v>
      </c>
      <c r="F248" s="828"/>
      <c r="G248" s="828"/>
      <c r="H248" s="828"/>
      <c r="I248" s="828"/>
      <c r="J248" s="828"/>
      <c r="K248" s="828"/>
      <c r="L248" s="828"/>
      <c r="M248" s="828"/>
      <c r="N248" s="828"/>
      <c r="O248" s="828"/>
      <c r="P248" s="828"/>
      <c r="Q248" s="828"/>
      <c r="R248" s="828"/>
      <c r="S248" s="828"/>
      <c r="T248" s="828"/>
      <c r="U248" s="828"/>
      <c r="V248" s="828"/>
      <c r="W248" s="828"/>
      <c r="X248" s="828"/>
      <c r="Y248" s="828"/>
      <c r="Z248" s="828"/>
      <c r="AA248" s="828"/>
      <c r="AB248" s="828"/>
      <c r="AC248" s="828"/>
      <c r="AD248" s="828"/>
      <c r="AE248" s="828"/>
      <c r="AF248" s="828"/>
      <c r="AG248" s="828"/>
      <c r="AH248" s="828"/>
      <c r="AI248" s="828"/>
      <c r="AJ248" s="828"/>
      <c r="AK248" s="828"/>
      <c r="AL248" s="828"/>
      <c r="AM248" s="828"/>
      <c r="AN248" s="828"/>
      <c r="AO248" s="828"/>
      <c r="AP248" s="828"/>
      <c r="AQ248" s="828"/>
      <c r="AR248" s="828"/>
      <c r="AS248" s="828"/>
    </row>
    <row r="249" spans="1:45" s="837" customFormat="1" ht="15.75">
      <c r="A249" s="1078"/>
      <c r="B249" s="1085" t="s">
        <v>3587</v>
      </c>
      <c r="C249" s="1434"/>
      <c r="D249" s="1477"/>
      <c r="E249" s="1094"/>
      <c r="F249" s="828"/>
      <c r="G249" s="828"/>
      <c r="H249" s="828"/>
      <c r="I249" s="828"/>
      <c r="J249" s="828"/>
      <c r="K249" s="828"/>
      <c r="L249" s="828"/>
      <c r="M249" s="828"/>
      <c r="N249" s="828"/>
      <c r="O249" s="828"/>
      <c r="P249" s="828"/>
      <c r="Q249" s="828"/>
      <c r="R249" s="828"/>
      <c r="S249" s="828"/>
      <c r="T249" s="828"/>
      <c r="U249" s="828"/>
      <c r="V249" s="828"/>
      <c r="W249" s="828"/>
      <c r="X249" s="828"/>
      <c r="Y249" s="828"/>
      <c r="Z249" s="828"/>
      <c r="AA249" s="828"/>
      <c r="AB249" s="828"/>
      <c r="AC249" s="828"/>
      <c r="AD249" s="828"/>
      <c r="AE249" s="828"/>
      <c r="AF249" s="828"/>
      <c r="AG249" s="828"/>
      <c r="AH249" s="828"/>
      <c r="AI249" s="828"/>
      <c r="AJ249" s="828"/>
      <c r="AK249" s="828"/>
      <c r="AL249" s="828"/>
      <c r="AM249" s="828"/>
      <c r="AN249" s="828"/>
      <c r="AO249" s="828"/>
      <c r="AP249" s="828"/>
      <c r="AQ249" s="828"/>
      <c r="AR249" s="828"/>
      <c r="AS249" s="828"/>
    </row>
    <row r="250" spans="1:45" s="888" customFormat="1" ht="15.75">
      <c r="A250" s="1078"/>
      <c r="B250" s="1224" t="s">
        <v>3808</v>
      </c>
      <c r="C250" s="1434"/>
      <c r="D250" s="1442">
        <v>80</v>
      </c>
      <c r="E250" s="1094"/>
      <c r="F250" s="828"/>
      <c r="G250" s="828"/>
      <c r="H250" s="828"/>
      <c r="I250" s="828"/>
      <c r="J250" s="828"/>
      <c r="K250" s="828"/>
      <c r="L250" s="828"/>
      <c r="M250" s="828"/>
      <c r="N250" s="828"/>
      <c r="O250" s="828"/>
      <c r="P250" s="828"/>
      <c r="Q250" s="828"/>
      <c r="R250" s="828"/>
      <c r="S250" s="828"/>
      <c r="T250" s="828"/>
      <c r="U250" s="828"/>
      <c r="V250" s="828"/>
      <c r="W250" s="828"/>
      <c r="X250" s="828"/>
      <c r="Y250" s="828"/>
      <c r="Z250" s="828"/>
      <c r="AA250" s="828"/>
      <c r="AB250" s="828"/>
      <c r="AC250" s="828"/>
      <c r="AD250" s="828"/>
      <c r="AE250" s="828"/>
      <c r="AF250" s="828"/>
      <c r="AG250" s="828"/>
      <c r="AH250" s="828"/>
      <c r="AI250" s="828"/>
      <c r="AJ250" s="828"/>
      <c r="AK250" s="828"/>
      <c r="AL250" s="828"/>
      <c r="AM250" s="828"/>
      <c r="AN250" s="828"/>
      <c r="AO250" s="828"/>
      <c r="AP250" s="828"/>
      <c r="AQ250" s="828"/>
      <c r="AR250" s="828"/>
      <c r="AS250" s="828"/>
    </row>
    <row r="251" spans="1:45" s="888" customFormat="1" ht="15.75">
      <c r="A251" s="1078"/>
      <c r="B251" s="1085" t="s">
        <v>3588</v>
      </c>
      <c r="C251" s="1434"/>
      <c r="D251" s="1442">
        <v>200</v>
      </c>
      <c r="E251" s="1094"/>
      <c r="F251" s="828"/>
      <c r="G251" s="828"/>
      <c r="H251" s="828"/>
      <c r="I251" s="828"/>
      <c r="J251" s="828"/>
      <c r="K251" s="828"/>
      <c r="L251" s="828"/>
      <c r="M251" s="828"/>
      <c r="N251" s="828"/>
      <c r="O251" s="828"/>
      <c r="P251" s="828"/>
      <c r="Q251" s="828"/>
      <c r="R251" s="828"/>
      <c r="S251" s="828"/>
      <c r="T251" s="828"/>
      <c r="U251" s="828"/>
      <c r="V251" s="828"/>
      <c r="W251" s="828"/>
      <c r="X251" s="828"/>
      <c r="Y251" s="828"/>
      <c r="Z251" s="828"/>
      <c r="AA251" s="828"/>
      <c r="AB251" s="828"/>
      <c r="AC251" s="828"/>
      <c r="AD251" s="828"/>
      <c r="AE251" s="828"/>
      <c r="AF251" s="828"/>
      <c r="AG251" s="828"/>
      <c r="AH251" s="828"/>
      <c r="AI251" s="828"/>
      <c r="AJ251" s="828"/>
      <c r="AK251" s="828"/>
      <c r="AL251" s="828"/>
      <c r="AM251" s="828"/>
      <c r="AN251" s="828"/>
      <c r="AO251" s="828"/>
      <c r="AP251" s="828"/>
      <c r="AQ251" s="828"/>
      <c r="AR251" s="828"/>
      <c r="AS251" s="828"/>
    </row>
    <row r="252" spans="1:45" s="888" customFormat="1" ht="15.75">
      <c r="A252" s="1078"/>
      <c r="B252" s="1085" t="s">
        <v>2868</v>
      </c>
      <c r="C252" s="1093"/>
      <c r="D252" s="1442">
        <v>24</v>
      </c>
      <c r="E252" s="1094"/>
      <c r="F252" s="828"/>
      <c r="G252" s="828"/>
      <c r="H252" s="828"/>
      <c r="I252" s="828"/>
      <c r="J252" s="828"/>
      <c r="K252" s="828"/>
      <c r="L252" s="828"/>
      <c r="M252" s="828"/>
      <c r="N252" s="828"/>
      <c r="O252" s="828"/>
      <c r="P252" s="828"/>
      <c r="Q252" s="828"/>
      <c r="R252" s="828"/>
      <c r="S252" s="828"/>
      <c r="T252" s="828"/>
      <c r="U252" s="828"/>
      <c r="V252" s="828"/>
      <c r="W252" s="828"/>
      <c r="X252" s="828"/>
      <c r="Y252" s="828"/>
      <c r="Z252" s="828"/>
      <c r="AA252" s="828"/>
      <c r="AB252" s="828"/>
      <c r="AC252" s="828"/>
      <c r="AD252" s="828"/>
      <c r="AE252" s="828"/>
      <c r="AF252" s="828"/>
      <c r="AG252" s="828"/>
      <c r="AH252" s="828"/>
      <c r="AI252" s="828"/>
      <c r="AJ252" s="828"/>
      <c r="AK252" s="828"/>
      <c r="AL252" s="828"/>
      <c r="AM252" s="828"/>
      <c r="AN252" s="828"/>
      <c r="AO252" s="828"/>
      <c r="AP252" s="828"/>
      <c r="AQ252" s="828"/>
      <c r="AR252" s="828"/>
      <c r="AS252" s="828"/>
    </row>
    <row r="253" spans="1:45" s="888" customFormat="1" ht="15.75">
      <c r="A253" s="1078"/>
      <c r="B253" s="1212" t="s">
        <v>3794</v>
      </c>
      <c r="C253" s="744" t="s">
        <v>989</v>
      </c>
      <c r="D253" s="1442">
        <v>240</v>
      </c>
      <c r="E253" s="1094"/>
      <c r="F253" s="828"/>
      <c r="G253" s="828"/>
      <c r="H253" s="828"/>
      <c r="I253" s="828"/>
      <c r="J253" s="828"/>
      <c r="K253" s="828"/>
      <c r="L253" s="828"/>
      <c r="M253" s="828"/>
      <c r="N253" s="828"/>
      <c r="O253" s="828"/>
      <c r="P253" s="828"/>
      <c r="Q253" s="828"/>
      <c r="R253" s="828"/>
      <c r="S253" s="828"/>
      <c r="T253" s="828"/>
      <c r="U253" s="828"/>
      <c r="V253" s="828"/>
      <c r="W253" s="828"/>
      <c r="X253" s="828"/>
      <c r="Y253" s="828"/>
      <c r="Z253" s="828"/>
      <c r="AA253" s="828"/>
      <c r="AB253" s="828"/>
      <c r="AC253" s="828"/>
      <c r="AD253" s="828"/>
      <c r="AE253" s="828"/>
      <c r="AF253" s="828"/>
      <c r="AG253" s="828"/>
      <c r="AH253" s="828"/>
      <c r="AI253" s="828"/>
      <c r="AJ253" s="828"/>
      <c r="AK253" s="828"/>
      <c r="AL253" s="828"/>
      <c r="AM253" s="828"/>
      <c r="AN253" s="828"/>
      <c r="AO253" s="828"/>
      <c r="AP253" s="828"/>
      <c r="AQ253" s="828"/>
      <c r="AR253" s="828"/>
      <c r="AS253" s="828"/>
    </row>
    <row r="254" spans="1:45" s="887" customFormat="1" ht="14.25" customHeight="1">
      <c r="A254" s="1229"/>
      <c r="B254" s="1212" t="s">
        <v>3795</v>
      </c>
      <c r="C254" s="1093"/>
      <c r="D254" s="1442">
        <v>208</v>
      </c>
      <c r="E254" s="1094"/>
      <c r="F254" s="828"/>
      <c r="G254" s="828"/>
      <c r="H254" s="828"/>
      <c r="I254" s="828"/>
      <c r="J254" s="828"/>
      <c r="K254" s="828"/>
      <c r="L254" s="828"/>
      <c r="M254" s="828"/>
      <c r="N254" s="828"/>
      <c r="O254" s="828"/>
      <c r="P254" s="828"/>
      <c r="Q254" s="828"/>
      <c r="R254" s="828"/>
      <c r="S254" s="828"/>
      <c r="T254" s="828"/>
      <c r="U254" s="828"/>
      <c r="V254" s="828"/>
      <c r="W254" s="828"/>
      <c r="X254" s="828"/>
      <c r="Y254" s="828"/>
      <c r="Z254" s="828"/>
      <c r="AA254" s="828"/>
      <c r="AB254" s="828"/>
      <c r="AC254" s="828"/>
      <c r="AD254" s="828"/>
      <c r="AE254" s="828"/>
      <c r="AF254" s="828"/>
      <c r="AG254" s="828"/>
      <c r="AH254" s="828"/>
      <c r="AI254" s="828"/>
      <c r="AJ254" s="828"/>
      <c r="AK254" s="828"/>
      <c r="AL254" s="828"/>
      <c r="AM254" s="828"/>
      <c r="AN254" s="828"/>
      <c r="AO254" s="828"/>
      <c r="AP254" s="828"/>
      <c r="AQ254" s="828"/>
      <c r="AR254" s="828"/>
      <c r="AS254" s="828"/>
    </row>
    <row r="255" spans="1:45" s="837" customFormat="1" ht="17.25" customHeight="1">
      <c r="A255" s="1078"/>
      <c r="B255" s="1430" t="s">
        <v>3589</v>
      </c>
      <c r="C255" s="1435"/>
      <c r="D255" s="1436"/>
      <c r="E255" s="1094">
        <v>0</v>
      </c>
      <c r="F255" s="828"/>
      <c r="G255" s="828"/>
      <c r="H255" s="828"/>
      <c r="I255" s="828"/>
      <c r="J255" s="828"/>
      <c r="K255" s="828"/>
      <c r="L255" s="828"/>
      <c r="M255" s="828"/>
      <c r="N255" s="828"/>
      <c r="O255" s="828"/>
      <c r="P255" s="828"/>
      <c r="Q255" s="828"/>
      <c r="R255" s="828"/>
      <c r="S255" s="828"/>
      <c r="T255" s="828"/>
      <c r="U255" s="828"/>
      <c r="V255" s="828"/>
      <c r="W255" s="828"/>
      <c r="X255" s="828"/>
      <c r="Y255" s="828"/>
      <c r="Z255" s="828"/>
      <c r="AA255" s="828"/>
      <c r="AB255" s="828"/>
      <c r="AC255" s="828"/>
      <c r="AD255" s="828"/>
      <c r="AE255" s="828"/>
      <c r="AF255" s="828"/>
      <c r="AG255" s="828"/>
      <c r="AH255" s="828"/>
      <c r="AI255" s="828"/>
      <c r="AJ255" s="828"/>
      <c r="AK255" s="828"/>
      <c r="AL255" s="828"/>
      <c r="AM255" s="828"/>
      <c r="AN255" s="828"/>
      <c r="AO255" s="828"/>
      <c r="AP255" s="828"/>
      <c r="AQ255" s="828"/>
      <c r="AR255" s="828"/>
      <c r="AS255" s="828"/>
    </row>
    <row r="256" spans="1:45" s="837" customFormat="1" ht="15.75" customHeight="1">
      <c r="A256" s="1078"/>
      <c r="B256" s="1088" t="s">
        <v>3797</v>
      </c>
      <c r="C256" s="744" t="s">
        <v>2827</v>
      </c>
      <c r="D256" s="1490">
        <v>0</v>
      </c>
      <c r="E256" s="1094"/>
      <c r="F256" s="828"/>
      <c r="G256" s="828"/>
      <c r="H256" s="828"/>
      <c r="I256" s="828"/>
      <c r="J256" s="828"/>
      <c r="K256" s="828"/>
      <c r="L256" s="828"/>
      <c r="M256" s="828"/>
      <c r="N256" s="828"/>
      <c r="O256" s="828"/>
      <c r="P256" s="828"/>
      <c r="Q256" s="828"/>
      <c r="R256" s="828"/>
      <c r="S256" s="828"/>
      <c r="T256" s="828"/>
      <c r="U256" s="828"/>
      <c r="V256" s="828"/>
      <c r="W256" s="828"/>
      <c r="X256" s="828"/>
      <c r="Y256" s="828"/>
      <c r="Z256" s="828"/>
      <c r="AA256" s="828"/>
      <c r="AB256" s="828"/>
      <c r="AC256" s="828"/>
      <c r="AD256" s="828"/>
      <c r="AE256" s="828"/>
      <c r="AF256" s="828"/>
      <c r="AG256" s="828"/>
      <c r="AH256" s="828"/>
      <c r="AI256" s="828"/>
      <c r="AJ256" s="828"/>
      <c r="AK256" s="828"/>
      <c r="AL256" s="828"/>
      <c r="AM256" s="828"/>
      <c r="AN256" s="828"/>
      <c r="AO256" s="828"/>
      <c r="AP256" s="828"/>
      <c r="AQ256" s="828"/>
      <c r="AR256" s="828"/>
      <c r="AS256" s="828"/>
    </row>
    <row r="257" spans="1:45" s="888" customFormat="1" ht="14.25" customHeight="1">
      <c r="A257" s="1078"/>
      <c r="B257" s="1082" t="s">
        <v>3590</v>
      </c>
      <c r="C257" s="744"/>
      <c r="D257" s="1099"/>
      <c r="E257" s="1094"/>
      <c r="F257" s="828"/>
      <c r="G257" s="828"/>
      <c r="H257" s="828"/>
      <c r="I257" s="828"/>
      <c r="J257" s="828"/>
      <c r="K257" s="828"/>
      <c r="L257" s="828"/>
      <c r="M257" s="828"/>
      <c r="N257" s="828"/>
      <c r="O257" s="828"/>
      <c r="P257" s="828"/>
      <c r="Q257" s="828"/>
      <c r="R257" s="828"/>
      <c r="S257" s="828"/>
      <c r="T257" s="828"/>
      <c r="U257" s="828"/>
      <c r="V257" s="828"/>
      <c r="W257" s="828"/>
      <c r="X257" s="828"/>
      <c r="Y257" s="828"/>
      <c r="Z257" s="828"/>
      <c r="AA257" s="828"/>
      <c r="AB257" s="828"/>
      <c r="AC257" s="828"/>
      <c r="AD257" s="828"/>
      <c r="AE257" s="828"/>
      <c r="AF257" s="828"/>
      <c r="AG257" s="828"/>
      <c r="AH257" s="828"/>
      <c r="AI257" s="828"/>
      <c r="AJ257" s="828"/>
      <c r="AK257" s="828"/>
      <c r="AL257" s="828"/>
      <c r="AM257" s="828"/>
      <c r="AN257" s="828"/>
      <c r="AO257" s="828"/>
      <c r="AP257" s="828"/>
      <c r="AQ257" s="828"/>
      <c r="AR257" s="828"/>
      <c r="AS257" s="828"/>
    </row>
    <row r="258" spans="1:45" s="837" customFormat="1" ht="17.25" customHeight="1">
      <c r="A258" s="1078"/>
      <c r="B258" s="1212" t="s">
        <v>3798</v>
      </c>
      <c r="C258" s="744" t="s">
        <v>2835</v>
      </c>
      <c r="D258" s="1099" t="s">
        <v>3633</v>
      </c>
      <c r="E258" s="1094"/>
      <c r="F258" s="828"/>
      <c r="G258" s="828"/>
      <c r="H258" s="828"/>
      <c r="I258" s="828"/>
      <c r="J258" s="828"/>
      <c r="K258" s="828"/>
      <c r="L258" s="828"/>
      <c r="M258" s="828"/>
      <c r="N258" s="828"/>
      <c r="O258" s="828"/>
      <c r="P258" s="828"/>
      <c r="Q258" s="828"/>
      <c r="R258" s="828"/>
      <c r="S258" s="828"/>
      <c r="T258" s="828"/>
      <c r="U258" s="828"/>
      <c r="V258" s="828"/>
      <c r="W258" s="828"/>
      <c r="X258" s="828"/>
      <c r="Y258" s="828"/>
      <c r="Z258" s="828"/>
      <c r="AA258" s="828"/>
      <c r="AB258" s="828"/>
      <c r="AC258" s="828"/>
      <c r="AD258" s="828"/>
      <c r="AE258" s="828"/>
      <c r="AF258" s="828"/>
      <c r="AG258" s="828"/>
      <c r="AH258" s="828"/>
      <c r="AI258" s="828"/>
      <c r="AJ258" s="828"/>
      <c r="AK258" s="828"/>
      <c r="AL258" s="828"/>
      <c r="AM258" s="828"/>
      <c r="AN258" s="828"/>
      <c r="AO258" s="828"/>
      <c r="AP258" s="828"/>
      <c r="AQ258" s="828"/>
      <c r="AR258" s="828"/>
      <c r="AS258" s="828"/>
    </row>
    <row r="259" spans="1:45" s="888" customFormat="1" ht="15.75" customHeight="1">
      <c r="A259" s="1078"/>
      <c r="B259" s="1212" t="s">
        <v>3799</v>
      </c>
      <c r="C259" s="744" t="s">
        <v>990</v>
      </c>
      <c r="D259" s="1099" t="s">
        <v>3634</v>
      </c>
      <c r="E259" s="1094">
        <v>0</v>
      </c>
      <c r="F259" s="828"/>
      <c r="G259" s="828"/>
      <c r="H259" s="828"/>
      <c r="I259" s="828"/>
      <c r="J259" s="828"/>
      <c r="K259" s="828"/>
      <c r="L259" s="828"/>
      <c r="M259" s="828"/>
      <c r="N259" s="828"/>
      <c r="O259" s="828"/>
      <c r="P259" s="828"/>
      <c r="Q259" s="828"/>
      <c r="R259" s="828"/>
      <c r="S259" s="828"/>
      <c r="T259" s="828"/>
      <c r="U259" s="828"/>
      <c r="V259" s="828"/>
      <c r="W259" s="828"/>
      <c r="X259" s="828"/>
      <c r="Y259" s="828"/>
      <c r="Z259" s="828"/>
      <c r="AA259" s="828"/>
      <c r="AB259" s="828"/>
      <c r="AC259" s="828"/>
      <c r="AD259" s="828"/>
      <c r="AE259" s="828"/>
      <c r="AF259" s="828"/>
      <c r="AG259" s="828"/>
      <c r="AH259" s="828"/>
      <c r="AI259" s="828"/>
      <c r="AJ259" s="828"/>
      <c r="AK259" s="828"/>
      <c r="AL259" s="828"/>
      <c r="AM259" s="828"/>
      <c r="AN259" s="828"/>
      <c r="AO259" s="828"/>
      <c r="AP259" s="828"/>
      <c r="AQ259" s="828"/>
      <c r="AR259" s="828"/>
      <c r="AS259" s="828"/>
    </row>
    <row r="260" spans="1:45" s="888" customFormat="1" ht="15.75" customHeight="1">
      <c r="A260" s="1078"/>
      <c r="B260" s="1212" t="s">
        <v>3800</v>
      </c>
      <c r="C260" s="744" t="s">
        <v>2836</v>
      </c>
      <c r="D260" s="1099" t="s">
        <v>3635</v>
      </c>
      <c r="E260" s="1094"/>
      <c r="F260" s="828"/>
      <c r="G260" s="828"/>
      <c r="H260" s="828"/>
      <c r="I260" s="828"/>
      <c r="J260" s="828"/>
      <c r="K260" s="828"/>
      <c r="L260" s="828"/>
      <c r="M260" s="828"/>
      <c r="N260" s="828"/>
      <c r="O260" s="828"/>
      <c r="P260" s="828"/>
      <c r="Q260" s="828"/>
      <c r="R260" s="828"/>
      <c r="S260" s="828"/>
      <c r="T260" s="828"/>
      <c r="U260" s="828"/>
      <c r="V260" s="828"/>
      <c r="W260" s="828"/>
      <c r="X260" s="828"/>
      <c r="Y260" s="828"/>
      <c r="Z260" s="828"/>
      <c r="AA260" s="828"/>
      <c r="AB260" s="828"/>
      <c r="AC260" s="828"/>
      <c r="AD260" s="828"/>
      <c r="AE260" s="828"/>
      <c r="AF260" s="828"/>
      <c r="AG260" s="828"/>
      <c r="AH260" s="828"/>
      <c r="AI260" s="828"/>
      <c r="AJ260" s="828"/>
      <c r="AK260" s="828"/>
      <c r="AL260" s="828"/>
      <c r="AM260" s="828"/>
      <c r="AN260" s="828"/>
      <c r="AO260" s="828"/>
      <c r="AP260" s="828"/>
      <c r="AQ260" s="828"/>
      <c r="AR260" s="828"/>
      <c r="AS260" s="828"/>
    </row>
    <row r="261" spans="1:45" s="887" customFormat="1" ht="15.75" customHeight="1">
      <c r="A261" s="1078"/>
      <c r="B261" s="1212" t="s">
        <v>3801</v>
      </c>
      <c r="C261" s="744" t="s">
        <v>2837</v>
      </c>
      <c r="D261" s="1099"/>
      <c r="E261" s="1094"/>
      <c r="F261" s="828"/>
      <c r="G261" s="828"/>
      <c r="H261" s="828"/>
      <c r="I261" s="828"/>
      <c r="J261" s="828"/>
      <c r="K261" s="828"/>
      <c r="L261" s="828"/>
      <c r="M261" s="828"/>
      <c r="N261" s="828"/>
      <c r="O261" s="828"/>
      <c r="P261" s="828"/>
      <c r="Q261" s="828"/>
      <c r="R261" s="828"/>
      <c r="S261" s="828"/>
      <c r="T261" s="828"/>
      <c r="U261" s="828"/>
      <c r="V261" s="828"/>
      <c r="W261" s="828"/>
      <c r="X261" s="828"/>
      <c r="Y261" s="828"/>
      <c r="Z261" s="828"/>
      <c r="AA261" s="828"/>
      <c r="AB261" s="828"/>
      <c r="AC261" s="828"/>
      <c r="AD261" s="828"/>
      <c r="AE261" s="828"/>
      <c r="AF261" s="828"/>
      <c r="AG261" s="828"/>
      <c r="AH261" s="828"/>
      <c r="AI261" s="828"/>
      <c r="AJ261" s="828"/>
      <c r="AK261" s="828"/>
      <c r="AL261" s="828"/>
      <c r="AM261" s="828"/>
      <c r="AN261" s="828"/>
      <c r="AO261" s="828"/>
      <c r="AP261" s="828"/>
      <c r="AQ261" s="828"/>
      <c r="AR261" s="828"/>
      <c r="AS261" s="828"/>
    </row>
    <row r="262" spans="1:45" s="837" customFormat="1" ht="15.75" customHeight="1">
      <c r="A262" s="1078"/>
      <c r="B262" s="1212" t="s">
        <v>3591</v>
      </c>
      <c r="C262" s="1093"/>
      <c r="D262" s="1490">
        <v>0</v>
      </c>
      <c r="E262" s="1094">
        <v>0</v>
      </c>
      <c r="F262" s="828"/>
      <c r="G262" s="828"/>
      <c r="H262" s="828"/>
      <c r="I262" s="828"/>
      <c r="J262" s="828"/>
      <c r="K262" s="828"/>
      <c r="L262" s="828"/>
      <c r="M262" s="828"/>
      <c r="N262" s="828"/>
      <c r="O262" s="828"/>
      <c r="P262" s="828"/>
      <c r="Q262" s="828"/>
      <c r="R262" s="828"/>
      <c r="S262" s="828"/>
      <c r="T262" s="828"/>
      <c r="U262" s="828"/>
      <c r="V262" s="828"/>
      <c r="W262" s="828"/>
      <c r="X262" s="828"/>
      <c r="Y262" s="828"/>
      <c r="Z262" s="828"/>
      <c r="AA262" s="828"/>
      <c r="AB262" s="828"/>
      <c r="AC262" s="828"/>
      <c r="AD262" s="828"/>
      <c r="AE262" s="828"/>
      <c r="AF262" s="828"/>
      <c r="AG262" s="828"/>
      <c r="AH262" s="828"/>
      <c r="AI262" s="828"/>
      <c r="AJ262" s="828"/>
      <c r="AK262" s="828"/>
      <c r="AL262" s="828"/>
      <c r="AM262" s="828"/>
      <c r="AN262" s="828"/>
      <c r="AO262" s="828"/>
      <c r="AP262" s="828"/>
      <c r="AQ262" s="828"/>
      <c r="AR262" s="828"/>
      <c r="AS262" s="828"/>
    </row>
    <row r="263" spans="1:45" s="888" customFormat="1" ht="15.75" customHeight="1">
      <c r="A263" s="1078"/>
      <c r="B263" s="1212" t="s">
        <v>3592</v>
      </c>
      <c r="C263" s="1093"/>
      <c r="D263" s="1099" t="s">
        <v>3636</v>
      </c>
      <c r="E263" s="1094">
        <v>0</v>
      </c>
      <c r="F263" s="828"/>
      <c r="G263" s="828"/>
      <c r="H263" s="828"/>
      <c r="I263" s="828"/>
      <c r="J263" s="828"/>
      <c r="K263" s="828"/>
      <c r="L263" s="828"/>
      <c r="M263" s="828"/>
      <c r="N263" s="828"/>
      <c r="O263" s="828"/>
      <c r="P263" s="828"/>
      <c r="Q263" s="828"/>
      <c r="R263" s="828"/>
      <c r="S263" s="828"/>
      <c r="T263" s="828"/>
      <c r="U263" s="828"/>
      <c r="V263" s="828"/>
      <c r="W263" s="828"/>
      <c r="X263" s="828"/>
      <c r="Y263" s="828"/>
      <c r="Z263" s="828"/>
      <c r="AA263" s="828"/>
      <c r="AB263" s="828"/>
      <c r="AC263" s="828"/>
      <c r="AD263" s="828"/>
      <c r="AE263" s="828"/>
      <c r="AF263" s="828"/>
      <c r="AG263" s="828"/>
      <c r="AH263" s="828"/>
      <c r="AI263" s="828"/>
      <c r="AJ263" s="828"/>
      <c r="AK263" s="828"/>
      <c r="AL263" s="828"/>
      <c r="AM263" s="828"/>
      <c r="AN263" s="828"/>
      <c r="AO263" s="828"/>
      <c r="AP263" s="828"/>
      <c r="AQ263" s="828"/>
      <c r="AR263" s="828"/>
      <c r="AS263" s="828"/>
    </row>
    <row r="264" spans="1:45" s="837" customFormat="1" ht="15.75" customHeight="1">
      <c r="A264" s="1078"/>
      <c r="B264" s="1212" t="s">
        <v>3811</v>
      </c>
      <c r="C264" s="744" t="s">
        <v>993</v>
      </c>
      <c r="D264" s="1099"/>
      <c r="E264" s="1094"/>
      <c r="F264" s="828"/>
      <c r="G264" s="828"/>
      <c r="H264" s="828"/>
      <c r="I264" s="828"/>
      <c r="J264" s="828"/>
      <c r="K264" s="828"/>
      <c r="L264" s="828"/>
      <c r="M264" s="828"/>
      <c r="N264" s="828"/>
      <c r="O264" s="828"/>
      <c r="P264" s="828"/>
      <c r="Q264" s="828"/>
      <c r="R264" s="828"/>
      <c r="S264" s="828"/>
      <c r="T264" s="828"/>
      <c r="U264" s="828"/>
      <c r="V264" s="828"/>
      <c r="W264" s="828"/>
      <c r="X264" s="828"/>
      <c r="Y264" s="828"/>
      <c r="Z264" s="828"/>
      <c r="AA264" s="828"/>
      <c r="AB264" s="828"/>
      <c r="AC264" s="828"/>
      <c r="AD264" s="828"/>
      <c r="AE264" s="828"/>
      <c r="AF264" s="828"/>
      <c r="AG264" s="828"/>
      <c r="AH264" s="828"/>
      <c r="AI264" s="828"/>
      <c r="AJ264" s="828"/>
      <c r="AK264" s="828"/>
      <c r="AL264" s="828"/>
      <c r="AM264" s="828"/>
      <c r="AN264" s="828"/>
      <c r="AO264" s="828"/>
      <c r="AP264" s="828"/>
      <c r="AQ264" s="828"/>
      <c r="AR264" s="828"/>
      <c r="AS264" s="828"/>
    </row>
    <row r="265" spans="1:45" s="888" customFormat="1" ht="15.75">
      <c r="A265" s="1078"/>
      <c r="B265" s="1212" t="s">
        <v>3591</v>
      </c>
      <c r="C265" s="1093"/>
      <c r="D265" s="1490">
        <v>0</v>
      </c>
      <c r="E265" s="1094"/>
      <c r="F265" s="828"/>
      <c r="G265" s="828"/>
      <c r="H265" s="828"/>
      <c r="I265" s="828"/>
      <c r="J265" s="828"/>
      <c r="K265" s="828"/>
      <c r="L265" s="828"/>
      <c r="M265" s="828"/>
      <c r="N265" s="828"/>
      <c r="O265" s="828"/>
      <c r="P265" s="828"/>
      <c r="Q265" s="828"/>
      <c r="R265" s="828"/>
      <c r="S265" s="828"/>
      <c r="T265" s="828"/>
      <c r="U265" s="828"/>
      <c r="V265" s="828"/>
      <c r="W265" s="828"/>
      <c r="X265" s="828"/>
      <c r="Y265" s="828"/>
      <c r="Z265" s="828"/>
      <c r="AA265" s="828"/>
      <c r="AB265" s="828"/>
      <c r="AC265" s="828"/>
      <c r="AD265" s="828"/>
      <c r="AE265" s="828"/>
      <c r="AF265" s="828"/>
      <c r="AG265" s="828"/>
      <c r="AH265" s="828"/>
      <c r="AI265" s="828"/>
      <c r="AJ265" s="828"/>
      <c r="AK265" s="828"/>
      <c r="AL265" s="828"/>
      <c r="AM265" s="828"/>
      <c r="AN265" s="828"/>
      <c r="AO265" s="828"/>
      <c r="AP265" s="828"/>
      <c r="AQ265" s="828"/>
      <c r="AR265" s="828"/>
      <c r="AS265" s="828"/>
    </row>
    <row r="266" spans="1:45" s="888" customFormat="1" ht="15.75" customHeight="1">
      <c r="A266" s="1078"/>
      <c r="B266" s="1212" t="s">
        <v>3593</v>
      </c>
      <c r="C266" s="1093"/>
      <c r="D266" s="1099" t="s">
        <v>3636</v>
      </c>
      <c r="E266" s="1094"/>
      <c r="F266" s="828"/>
      <c r="G266" s="828"/>
      <c r="H266" s="828"/>
      <c r="I266" s="828"/>
      <c r="J266" s="828"/>
      <c r="K266" s="828"/>
      <c r="L266" s="828"/>
      <c r="M266" s="828"/>
      <c r="N266" s="828"/>
      <c r="O266" s="828"/>
      <c r="P266" s="828"/>
      <c r="Q266" s="828"/>
      <c r="R266" s="828"/>
      <c r="S266" s="828"/>
      <c r="T266" s="828"/>
      <c r="U266" s="828"/>
      <c r="V266" s="828"/>
      <c r="W266" s="828"/>
      <c r="X266" s="828"/>
      <c r="Y266" s="828"/>
      <c r="Z266" s="828"/>
      <c r="AA266" s="828"/>
      <c r="AB266" s="828"/>
      <c r="AC266" s="828"/>
      <c r="AD266" s="828"/>
      <c r="AE266" s="828"/>
      <c r="AF266" s="828"/>
      <c r="AG266" s="828"/>
      <c r="AH266" s="828"/>
      <c r="AI266" s="828"/>
      <c r="AJ266" s="828"/>
      <c r="AK266" s="828"/>
      <c r="AL266" s="828"/>
      <c r="AM266" s="828"/>
      <c r="AN266" s="828"/>
      <c r="AO266" s="828"/>
      <c r="AP266" s="828"/>
      <c r="AQ266" s="828"/>
      <c r="AR266" s="828"/>
      <c r="AS266" s="828"/>
    </row>
    <row r="267" spans="1:45" ht="31.5">
      <c r="A267" s="1078"/>
      <c r="B267" s="1088" t="s">
        <v>3802</v>
      </c>
      <c r="C267" s="744" t="s">
        <v>2842</v>
      </c>
      <c r="D267" s="1099"/>
      <c r="E267" s="1094"/>
      <c r="F267" s="828"/>
      <c r="G267" s="828"/>
      <c r="H267" s="828"/>
      <c r="L267" s="828"/>
      <c r="M267" s="828"/>
      <c r="N267" s="828"/>
      <c r="O267" s="828"/>
      <c r="P267" s="828"/>
      <c r="Q267" s="828"/>
      <c r="R267" s="828"/>
      <c r="S267" s="828"/>
      <c r="T267" s="828"/>
      <c r="U267" s="828"/>
      <c r="V267" s="828"/>
      <c r="W267" s="828"/>
      <c r="X267" s="828"/>
      <c r="Y267" s="828"/>
      <c r="Z267" s="828"/>
      <c r="AA267" s="828"/>
      <c r="AB267" s="828"/>
      <c r="AC267" s="828"/>
      <c r="AD267" s="828"/>
      <c r="AE267" s="828"/>
      <c r="AF267" s="828"/>
      <c r="AG267" s="828"/>
      <c r="AH267" s="828"/>
      <c r="AI267" s="828"/>
      <c r="AJ267" s="828"/>
      <c r="AK267" s="828"/>
      <c r="AL267" s="828"/>
      <c r="AM267" s="828"/>
      <c r="AN267" s="828"/>
      <c r="AO267" s="828"/>
      <c r="AP267" s="828"/>
      <c r="AQ267" s="828"/>
      <c r="AR267" s="828"/>
      <c r="AS267" s="828"/>
    </row>
    <row r="268" spans="1:45" ht="15.75">
      <c r="A268" s="1078"/>
      <c r="B268" s="1212" t="s">
        <v>3591</v>
      </c>
      <c r="C268" s="1093"/>
      <c r="D268" s="1099" t="s">
        <v>3637</v>
      </c>
      <c r="E268" s="1094"/>
      <c r="F268" s="828"/>
      <c r="G268" s="828"/>
      <c r="H268" s="828"/>
      <c r="L268" s="828"/>
      <c r="M268" s="828"/>
      <c r="N268" s="828"/>
      <c r="O268" s="828"/>
      <c r="P268" s="828"/>
      <c r="Q268" s="828"/>
      <c r="R268" s="828"/>
      <c r="S268" s="828"/>
      <c r="T268" s="828"/>
      <c r="U268" s="828"/>
      <c r="V268" s="828"/>
      <c r="W268" s="828"/>
      <c r="X268" s="828"/>
      <c r="Y268" s="828"/>
      <c r="Z268" s="828"/>
      <c r="AA268" s="828"/>
      <c r="AB268" s="828"/>
      <c r="AC268" s="828"/>
      <c r="AD268" s="828"/>
      <c r="AE268" s="828"/>
      <c r="AF268" s="828"/>
      <c r="AG268" s="828"/>
      <c r="AH268" s="828"/>
      <c r="AI268" s="828"/>
      <c r="AJ268" s="828"/>
      <c r="AK268" s="828"/>
      <c r="AL268" s="828"/>
      <c r="AM268" s="828"/>
      <c r="AN268" s="828"/>
      <c r="AO268" s="828"/>
      <c r="AP268" s="828"/>
      <c r="AQ268" s="828"/>
      <c r="AR268" s="828"/>
      <c r="AS268" s="828"/>
    </row>
    <row r="269" spans="1:45" ht="15.75">
      <c r="A269" s="1078"/>
      <c r="B269" s="1212" t="s">
        <v>3592</v>
      </c>
      <c r="C269" s="1093"/>
      <c r="D269" s="1099" t="s">
        <v>3637</v>
      </c>
      <c r="E269" s="1094"/>
      <c r="F269" s="828"/>
      <c r="G269" s="828"/>
      <c r="H269" s="828"/>
      <c r="L269" s="828"/>
      <c r="M269" s="828"/>
      <c r="N269" s="828"/>
      <c r="O269" s="828"/>
      <c r="P269" s="828"/>
      <c r="Q269" s="828"/>
      <c r="R269" s="828"/>
      <c r="S269" s="828"/>
      <c r="T269" s="828"/>
      <c r="U269" s="828"/>
      <c r="V269" s="828"/>
      <c r="W269" s="828"/>
      <c r="X269" s="828"/>
      <c r="Y269" s="828"/>
      <c r="Z269" s="828"/>
      <c r="AA269" s="828"/>
      <c r="AB269" s="828"/>
      <c r="AC269" s="828"/>
      <c r="AD269" s="828"/>
      <c r="AE269" s="828"/>
      <c r="AF269" s="828"/>
      <c r="AG269" s="828"/>
      <c r="AH269" s="828"/>
      <c r="AI269" s="828"/>
      <c r="AJ269" s="828"/>
      <c r="AK269" s="828"/>
      <c r="AL269" s="828"/>
      <c r="AM269" s="828"/>
      <c r="AN269" s="828"/>
      <c r="AO269" s="828"/>
      <c r="AP269" s="828"/>
      <c r="AQ269" s="828"/>
      <c r="AR269" s="828"/>
      <c r="AS269" s="828"/>
    </row>
    <row r="270" spans="1:45" ht="15.75">
      <c r="A270" s="1078"/>
      <c r="B270" s="1441" t="s">
        <v>3803</v>
      </c>
      <c r="C270" s="761" t="s">
        <v>2850</v>
      </c>
      <c r="D270" s="1243" t="s">
        <v>3812</v>
      </c>
      <c r="E270" s="1094"/>
      <c r="F270" s="828"/>
      <c r="G270" s="828"/>
      <c r="H270" s="828"/>
      <c r="L270" s="828"/>
      <c r="M270" s="828"/>
      <c r="N270" s="828"/>
      <c r="O270" s="828"/>
      <c r="P270" s="828"/>
      <c r="Q270" s="828"/>
      <c r="R270" s="828"/>
      <c r="S270" s="828"/>
      <c r="T270" s="828"/>
      <c r="U270" s="828"/>
      <c r="V270" s="828"/>
      <c r="W270" s="828"/>
      <c r="X270" s="828"/>
      <c r="Y270" s="828"/>
      <c r="Z270" s="828"/>
      <c r="AA270" s="828"/>
      <c r="AB270" s="828"/>
      <c r="AC270" s="828"/>
      <c r="AD270" s="828"/>
      <c r="AE270" s="828"/>
      <c r="AF270" s="828"/>
      <c r="AG270" s="828"/>
      <c r="AH270" s="828"/>
      <c r="AI270" s="828"/>
      <c r="AJ270" s="828"/>
      <c r="AK270" s="828"/>
      <c r="AL270" s="828"/>
      <c r="AM270" s="828"/>
      <c r="AN270" s="828"/>
      <c r="AO270" s="828"/>
      <c r="AP270" s="828"/>
      <c r="AQ270" s="828"/>
      <c r="AR270" s="828"/>
      <c r="AS270" s="828"/>
    </row>
    <row r="271" spans="1:45" ht="15.75">
      <c r="A271" s="1078"/>
      <c r="B271" s="1088" t="s">
        <v>3804</v>
      </c>
      <c r="C271" s="744" t="s">
        <v>998</v>
      </c>
      <c r="D271" s="1099"/>
      <c r="E271" s="1094"/>
      <c r="F271" s="828"/>
      <c r="G271" s="828"/>
      <c r="H271" s="828"/>
      <c r="L271" s="828"/>
      <c r="M271" s="828"/>
      <c r="N271" s="828"/>
      <c r="O271" s="828"/>
      <c r="P271" s="828"/>
      <c r="Q271" s="828"/>
      <c r="R271" s="828"/>
      <c r="S271" s="828"/>
      <c r="T271" s="828"/>
      <c r="U271" s="828"/>
      <c r="V271" s="828"/>
      <c r="W271" s="828"/>
      <c r="X271" s="828"/>
      <c r="Y271" s="828"/>
      <c r="Z271" s="828"/>
      <c r="AA271" s="828"/>
      <c r="AB271" s="828"/>
      <c r="AC271" s="828"/>
      <c r="AD271" s="828"/>
      <c r="AE271" s="828"/>
      <c r="AF271" s="828"/>
      <c r="AG271" s="828"/>
      <c r="AH271" s="828"/>
      <c r="AI271" s="828"/>
      <c r="AJ271" s="828"/>
      <c r="AK271" s="828"/>
      <c r="AL271" s="828"/>
      <c r="AM271" s="828"/>
      <c r="AN271" s="828"/>
      <c r="AO271" s="828"/>
      <c r="AP271" s="828"/>
      <c r="AQ271" s="828"/>
      <c r="AR271" s="828"/>
      <c r="AS271" s="828"/>
    </row>
    <row r="272" spans="1:45" ht="15.75">
      <c r="A272" s="1078"/>
      <c r="B272" s="1088" t="s">
        <v>3584</v>
      </c>
      <c r="C272" s="1093"/>
      <c r="D272" s="1442">
        <v>0</v>
      </c>
      <c r="E272" s="1094"/>
      <c r="F272" s="828"/>
      <c r="G272" s="828"/>
      <c r="H272" s="828"/>
      <c r="L272" s="828"/>
      <c r="M272" s="828"/>
      <c r="N272" s="828"/>
      <c r="O272" s="828"/>
      <c r="P272" s="828"/>
      <c r="Q272" s="828"/>
      <c r="R272" s="828"/>
      <c r="S272" s="828"/>
      <c r="T272" s="828"/>
      <c r="U272" s="828"/>
      <c r="V272" s="828"/>
      <c r="W272" s="828"/>
      <c r="X272" s="828"/>
      <c r="Y272" s="828"/>
      <c r="Z272" s="828"/>
      <c r="AA272" s="828"/>
      <c r="AB272" s="828"/>
      <c r="AC272" s="828"/>
      <c r="AD272" s="828"/>
      <c r="AE272" s="828"/>
      <c r="AF272" s="828"/>
      <c r="AG272" s="828"/>
      <c r="AH272" s="828"/>
      <c r="AI272" s="828"/>
      <c r="AJ272" s="828"/>
      <c r="AK272" s="828"/>
      <c r="AL272" s="828"/>
      <c r="AM272" s="828"/>
      <c r="AN272" s="828"/>
      <c r="AO272" s="828"/>
      <c r="AP272" s="828"/>
      <c r="AQ272" s="828"/>
      <c r="AR272" s="828"/>
      <c r="AS272" s="828"/>
    </row>
    <row r="273" spans="1:45" ht="15.75">
      <c r="A273" s="1078"/>
      <c r="B273" s="1088" t="s">
        <v>3594</v>
      </c>
      <c r="C273" s="1093"/>
      <c r="D273" s="1437" t="s">
        <v>1402</v>
      </c>
      <c r="E273" s="1094"/>
      <c r="F273" s="828"/>
      <c r="G273" s="828"/>
      <c r="H273" s="828"/>
      <c r="L273" s="828"/>
      <c r="M273" s="828"/>
      <c r="N273" s="828"/>
      <c r="O273" s="828"/>
      <c r="P273" s="828"/>
      <c r="Q273" s="828"/>
      <c r="R273" s="828"/>
      <c r="S273" s="828"/>
      <c r="T273" s="828"/>
      <c r="U273" s="828"/>
      <c r="V273" s="828"/>
      <c r="W273" s="828"/>
      <c r="X273" s="828"/>
      <c r="Y273" s="828"/>
      <c r="Z273" s="828"/>
      <c r="AA273" s="828"/>
      <c r="AB273" s="828"/>
      <c r="AC273" s="828"/>
      <c r="AD273" s="828"/>
      <c r="AE273" s="828"/>
      <c r="AF273" s="828"/>
      <c r="AG273" s="828"/>
      <c r="AH273" s="828"/>
      <c r="AI273" s="828"/>
      <c r="AJ273" s="828"/>
      <c r="AK273" s="828"/>
      <c r="AL273" s="828"/>
      <c r="AM273" s="828"/>
      <c r="AN273" s="828"/>
      <c r="AO273" s="828"/>
      <c r="AP273" s="828"/>
      <c r="AQ273" s="828"/>
      <c r="AR273" s="828"/>
      <c r="AS273" s="828"/>
    </row>
    <row r="274" spans="1:45" ht="15.75">
      <c r="A274" s="1078"/>
      <c r="B274" s="1088" t="s">
        <v>3813</v>
      </c>
      <c r="C274" s="744" t="s">
        <v>2851</v>
      </c>
      <c r="D274" s="1442">
        <v>5</v>
      </c>
      <c r="E274" s="1094"/>
      <c r="F274" s="828"/>
      <c r="G274" s="828"/>
      <c r="H274" s="828"/>
      <c r="L274" s="828"/>
      <c r="M274" s="828"/>
      <c r="N274" s="828"/>
      <c r="O274" s="828"/>
      <c r="P274" s="828"/>
      <c r="Q274" s="828"/>
      <c r="R274" s="828"/>
      <c r="S274" s="828"/>
      <c r="T274" s="828"/>
      <c r="U274" s="828"/>
      <c r="V274" s="828"/>
      <c r="W274" s="828"/>
      <c r="X274" s="828"/>
      <c r="Y274" s="828"/>
      <c r="Z274" s="828"/>
      <c r="AA274" s="828"/>
      <c r="AB274" s="828"/>
      <c r="AC274" s="828"/>
      <c r="AD274" s="828"/>
      <c r="AE274" s="828"/>
      <c r="AF274" s="828"/>
      <c r="AG274" s="828"/>
      <c r="AH274" s="828"/>
      <c r="AI274" s="828"/>
      <c r="AJ274" s="828"/>
      <c r="AK274" s="828"/>
      <c r="AL274" s="828"/>
      <c r="AM274" s="828"/>
      <c r="AN274" s="828"/>
      <c r="AO274" s="828"/>
      <c r="AP274" s="828"/>
      <c r="AQ274" s="828"/>
      <c r="AR274" s="828"/>
      <c r="AS274" s="828"/>
    </row>
    <row r="275" spans="1:45" ht="15.75">
      <c r="A275" s="1078"/>
      <c r="B275" s="1088" t="s">
        <v>3816</v>
      </c>
      <c r="C275" s="744" t="s">
        <v>2852</v>
      </c>
      <c r="D275" s="1437" t="s">
        <v>3638</v>
      </c>
      <c r="E275" s="1094"/>
      <c r="F275" s="828"/>
      <c r="G275" s="828"/>
      <c r="H275" s="828"/>
      <c r="L275" s="828"/>
      <c r="M275" s="828"/>
      <c r="N275" s="828"/>
      <c r="O275" s="828"/>
      <c r="P275" s="828"/>
      <c r="Q275" s="828"/>
      <c r="R275" s="828"/>
      <c r="S275" s="828"/>
      <c r="T275" s="828"/>
      <c r="U275" s="828"/>
      <c r="V275" s="828"/>
      <c r="W275" s="828"/>
      <c r="X275" s="828"/>
      <c r="Y275" s="828"/>
      <c r="Z275" s="828"/>
      <c r="AA275" s="828"/>
      <c r="AB275" s="828"/>
      <c r="AC275" s="828"/>
      <c r="AD275" s="828"/>
      <c r="AE275" s="828"/>
      <c r="AF275" s="828"/>
      <c r="AG275" s="828"/>
      <c r="AH275" s="828"/>
      <c r="AI275" s="828"/>
      <c r="AJ275" s="828"/>
      <c r="AK275" s="828"/>
      <c r="AL275" s="828"/>
      <c r="AM275" s="828"/>
      <c r="AN275" s="828"/>
      <c r="AO275" s="828"/>
      <c r="AP275" s="828"/>
      <c r="AQ275" s="828"/>
      <c r="AR275" s="828"/>
      <c r="AS275" s="828"/>
    </row>
    <row r="276" spans="1:45" ht="15.75">
      <c r="A276" s="1078"/>
      <c r="B276" s="1082" t="s">
        <v>3595</v>
      </c>
      <c r="C276" s="744"/>
      <c r="D276" s="1099"/>
      <c r="E276" s="1094"/>
      <c r="F276" s="828"/>
      <c r="G276" s="828"/>
      <c r="H276" s="828"/>
      <c r="L276" s="828"/>
      <c r="M276" s="828"/>
      <c r="N276" s="828"/>
      <c r="O276" s="828"/>
      <c r="P276" s="828"/>
      <c r="Q276" s="828"/>
      <c r="R276" s="828"/>
      <c r="S276" s="828"/>
      <c r="T276" s="828"/>
      <c r="U276" s="828"/>
      <c r="V276" s="828"/>
      <c r="W276" s="828"/>
      <c r="X276" s="828"/>
      <c r="Y276" s="828"/>
      <c r="Z276" s="828"/>
      <c r="AA276" s="828"/>
      <c r="AB276" s="828"/>
      <c r="AC276" s="828"/>
      <c r="AD276" s="828"/>
      <c r="AE276" s="828"/>
      <c r="AF276" s="828"/>
      <c r="AG276" s="828"/>
      <c r="AH276" s="828"/>
      <c r="AI276" s="828"/>
      <c r="AJ276" s="828"/>
      <c r="AK276" s="828"/>
      <c r="AL276" s="828"/>
      <c r="AM276" s="828"/>
      <c r="AN276" s="828"/>
      <c r="AO276" s="828"/>
      <c r="AP276" s="828"/>
      <c r="AQ276" s="828"/>
      <c r="AR276" s="828"/>
      <c r="AS276" s="828"/>
    </row>
    <row r="277" spans="1:45" ht="15.75">
      <c r="A277" s="1078"/>
      <c r="B277" s="1212" t="s">
        <v>3814</v>
      </c>
      <c r="C277" s="744" t="s">
        <v>2853</v>
      </c>
      <c r="D277" s="1099" t="s">
        <v>3815</v>
      </c>
      <c r="E277" s="1094"/>
      <c r="F277" s="828"/>
      <c r="G277" s="828"/>
      <c r="H277" s="828"/>
      <c r="L277" s="828"/>
      <c r="M277" s="828"/>
      <c r="N277" s="828"/>
      <c r="O277" s="828"/>
      <c r="P277" s="828"/>
      <c r="Q277" s="828"/>
      <c r="R277" s="828"/>
      <c r="S277" s="828"/>
      <c r="T277" s="828"/>
      <c r="U277" s="828"/>
      <c r="V277" s="828"/>
      <c r="W277" s="828"/>
      <c r="X277" s="828"/>
      <c r="Y277" s="828"/>
      <c r="Z277" s="828"/>
      <c r="AA277" s="828"/>
      <c r="AB277" s="828"/>
      <c r="AC277" s="828"/>
      <c r="AD277" s="828"/>
      <c r="AE277" s="828"/>
      <c r="AF277" s="828"/>
      <c r="AG277" s="828"/>
      <c r="AH277" s="828"/>
      <c r="AI277" s="828"/>
      <c r="AJ277" s="828"/>
      <c r="AK277" s="828"/>
      <c r="AL277" s="828"/>
      <c r="AM277" s="828"/>
      <c r="AN277" s="828"/>
      <c r="AO277" s="828"/>
      <c r="AP277" s="828"/>
      <c r="AQ277" s="828"/>
      <c r="AR277" s="828"/>
      <c r="AS277" s="828"/>
    </row>
    <row r="278" spans="1:45" ht="32.25" customHeight="1">
      <c r="A278" s="1078"/>
      <c r="B278" s="1236" t="s">
        <v>3817</v>
      </c>
      <c r="C278" s="761" t="s">
        <v>3535</v>
      </c>
      <c r="D278" s="1243" t="s">
        <v>3639</v>
      </c>
      <c r="E278" s="1094"/>
      <c r="F278" s="828"/>
      <c r="G278" s="828"/>
      <c r="H278" s="828"/>
      <c r="L278" s="828"/>
      <c r="M278" s="828"/>
      <c r="N278" s="828"/>
      <c r="O278" s="828"/>
      <c r="P278" s="828"/>
      <c r="Q278" s="828"/>
      <c r="R278" s="828"/>
      <c r="S278" s="828"/>
      <c r="T278" s="828"/>
      <c r="U278" s="828"/>
      <c r="V278" s="828"/>
      <c r="W278" s="828"/>
      <c r="X278" s="828"/>
      <c r="Y278" s="828"/>
      <c r="Z278" s="828"/>
      <c r="AA278" s="828"/>
      <c r="AB278" s="828"/>
      <c r="AC278" s="828"/>
      <c r="AD278" s="828"/>
      <c r="AE278" s="828"/>
      <c r="AF278" s="828"/>
      <c r="AG278" s="828"/>
      <c r="AH278" s="828"/>
      <c r="AI278" s="828"/>
      <c r="AJ278" s="828"/>
      <c r="AK278" s="828"/>
      <c r="AL278" s="828"/>
      <c r="AM278" s="828"/>
      <c r="AN278" s="828"/>
      <c r="AO278" s="828"/>
      <c r="AP278" s="828"/>
      <c r="AQ278" s="828"/>
      <c r="AR278" s="828"/>
      <c r="AS278" s="828"/>
    </row>
    <row r="279" spans="1:45" ht="15.75">
      <c r="A279" s="1078"/>
      <c r="B279" s="1212" t="s">
        <v>3818</v>
      </c>
      <c r="C279" s="744" t="s">
        <v>3536</v>
      </c>
      <c r="D279" s="1099" t="s">
        <v>3635</v>
      </c>
      <c r="E279" s="1094"/>
      <c r="F279" s="828"/>
      <c r="G279" s="828"/>
      <c r="H279" s="828"/>
      <c r="L279" s="828"/>
      <c r="M279" s="828"/>
      <c r="N279" s="828"/>
      <c r="O279" s="828"/>
      <c r="P279" s="828"/>
      <c r="Q279" s="828"/>
      <c r="R279" s="828"/>
      <c r="S279" s="828"/>
      <c r="T279" s="828"/>
      <c r="U279" s="828"/>
      <c r="V279" s="828"/>
      <c r="W279" s="828"/>
      <c r="X279" s="828"/>
      <c r="Y279" s="828"/>
      <c r="Z279" s="828"/>
      <c r="AA279" s="828"/>
      <c r="AB279" s="828"/>
      <c r="AC279" s="828"/>
      <c r="AD279" s="828"/>
      <c r="AE279" s="828"/>
      <c r="AF279" s="828"/>
      <c r="AG279" s="828"/>
      <c r="AH279" s="828"/>
      <c r="AI279" s="828"/>
      <c r="AJ279" s="828"/>
      <c r="AK279" s="828"/>
      <c r="AL279" s="828"/>
      <c r="AM279" s="828"/>
      <c r="AN279" s="828"/>
      <c r="AO279" s="828"/>
      <c r="AP279" s="828"/>
      <c r="AQ279" s="828"/>
      <c r="AR279" s="828"/>
      <c r="AS279" s="828"/>
    </row>
    <row r="280" spans="1:45" ht="15.75">
      <c r="A280" s="1078"/>
      <c r="B280" s="1212" t="s">
        <v>3819</v>
      </c>
      <c r="C280" s="744" t="s">
        <v>3537</v>
      </c>
      <c r="D280" s="1099"/>
      <c r="E280" s="1094"/>
      <c r="F280" s="828"/>
      <c r="G280" s="828"/>
      <c r="H280" s="828"/>
      <c r="L280" s="828"/>
      <c r="M280" s="828"/>
      <c r="N280" s="828"/>
      <c r="O280" s="828"/>
      <c r="P280" s="828"/>
      <c r="Q280" s="828"/>
      <c r="R280" s="828"/>
      <c r="S280" s="828"/>
      <c r="T280" s="828"/>
      <c r="U280" s="828"/>
      <c r="V280" s="828"/>
      <c r="W280" s="828"/>
      <c r="X280" s="828"/>
      <c r="Y280" s="828"/>
      <c r="Z280" s="828"/>
      <c r="AA280" s="828"/>
      <c r="AB280" s="828"/>
      <c r="AC280" s="828"/>
      <c r="AD280" s="828"/>
      <c r="AE280" s="828"/>
      <c r="AF280" s="828"/>
      <c r="AG280" s="828"/>
      <c r="AH280" s="828"/>
      <c r="AI280" s="828"/>
      <c r="AJ280" s="828"/>
      <c r="AK280" s="828"/>
      <c r="AL280" s="828"/>
      <c r="AM280" s="828"/>
      <c r="AN280" s="828"/>
      <c r="AO280" s="828"/>
      <c r="AP280" s="828"/>
      <c r="AQ280" s="828"/>
      <c r="AR280" s="828"/>
      <c r="AS280" s="828"/>
    </row>
    <row r="281" spans="1:45" ht="15.75" customHeight="1">
      <c r="A281" s="1078"/>
      <c r="B281" s="1212" t="s">
        <v>3591</v>
      </c>
      <c r="C281" s="1093"/>
      <c r="D281" s="1099">
        <v>0</v>
      </c>
      <c r="E281" s="1094"/>
      <c r="F281" s="828"/>
      <c r="G281" s="828"/>
      <c r="H281" s="828"/>
      <c r="L281" s="828"/>
      <c r="M281" s="828"/>
      <c r="N281" s="828"/>
      <c r="O281" s="828"/>
      <c r="P281" s="828"/>
      <c r="Q281" s="828"/>
      <c r="R281" s="828"/>
      <c r="S281" s="828"/>
      <c r="T281" s="828"/>
      <c r="U281" s="828"/>
      <c r="V281" s="828"/>
      <c r="W281" s="828"/>
      <c r="X281" s="828"/>
      <c r="Y281" s="828"/>
      <c r="Z281" s="828"/>
      <c r="AA281" s="828"/>
      <c r="AB281" s="828"/>
      <c r="AC281" s="828"/>
      <c r="AD281" s="828"/>
      <c r="AE281" s="828"/>
      <c r="AF281" s="828"/>
      <c r="AG281" s="828"/>
      <c r="AH281" s="828"/>
      <c r="AI281" s="828"/>
      <c r="AJ281" s="828"/>
      <c r="AK281" s="828"/>
      <c r="AL281" s="828"/>
      <c r="AM281" s="828"/>
      <c r="AN281" s="828"/>
      <c r="AO281" s="828"/>
      <c r="AP281" s="828"/>
      <c r="AQ281" s="828"/>
      <c r="AR281" s="828"/>
      <c r="AS281" s="828"/>
    </row>
    <row r="282" spans="1:45" ht="15.75">
      <c r="A282" s="1078"/>
      <c r="B282" s="1212" t="s">
        <v>3592</v>
      </c>
      <c r="C282" s="1093"/>
      <c r="D282" s="1099" t="s">
        <v>3636</v>
      </c>
      <c r="E282" s="1094"/>
      <c r="F282" s="828"/>
      <c r="G282" s="828"/>
      <c r="H282" s="828"/>
      <c r="L282" s="828"/>
      <c r="M282" s="828"/>
      <c r="N282" s="828"/>
      <c r="O282" s="828"/>
      <c r="P282" s="828"/>
      <c r="Q282" s="828"/>
      <c r="R282" s="828"/>
      <c r="S282" s="828"/>
      <c r="T282" s="828"/>
      <c r="U282" s="828"/>
      <c r="V282" s="828"/>
      <c r="W282" s="828"/>
      <c r="X282" s="828"/>
      <c r="Y282" s="828"/>
      <c r="Z282" s="828"/>
      <c r="AA282" s="828"/>
      <c r="AB282" s="828"/>
      <c r="AC282" s="828"/>
      <c r="AD282" s="828"/>
      <c r="AE282" s="828"/>
      <c r="AF282" s="828"/>
      <c r="AG282" s="828"/>
      <c r="AH282" s="828"/>
      <c r="AI282" s="828"/>
      <c r="AJ282" s="828"/>
      <c r="AK282" s="828"/>
      <c r="AL282" s="828"/>
      <c r="AM282" s="828"/>
      <c r="AN282" s="828"/>
      <c r="AO282" s="828"/>
      <c r="AP282" s="828"/>
      <c r="AQ282" s="828"/>
      <c r="AR282" s="828"/>
      <c r="AS282" s="828"/>
    </row>
    <row r="283" spans="1:45" ht="15.75">
      <c r="A283" s="1078"/>
      <c r="B283" s="1212" t="s">
        <v>3820</v>
      </c>
      <c r="C283" s="744" t="s">
        <v>3538</v>
      </c>
      <c r="D283" s="1099"/>
      <c r="E283" s="1094"/>
      <c r="F283" s="828"/>
      <c r="G283" s="828"/>
      <c r="H283" s="828"/>
      <c r="L283" s="828"/>
      <c r="M283" s="828"/>
      <c r="N283" s="828"/>
      <c r="O283" s="828"/>
      <c r="P283" s="828"/>
      <c r="Q283" s="828"/>
      <c r="R283" s="828"/>
      <c r="S283" s="828"/>
      <c r="T283" s="828"/>
      <c r="U283" s="828"/>
      <c r="V283" s="828"/>
      <c r="W283" s="828"/>
      <c r="X283" s="828"/>
      <c r="Y283" s="828"/>
      <c r="Z283" s="828"/>
      <c r="AA283" s="828"/>
      <c r="AB283" s="828"/>
      <c r="AC283" s="828"/>
      <c r="AD283" s="828"/>
      <c r="AE283" s="828"/>
      <c r="AF283" s="828"/>
      <c r="AG283" s="828"/>
      <c r="AH283" s="828"/>
      <c r="AI283" s="828"/>
      <c r="AJ283" s="828"/>
      <c r="AK283" s="828"/>
      <c r="AL283" s="828"/>
      <c r="AM283" s="828"/>
      <c r="AN283" s="828"/>
      <c r="AO283" s="828"/>
      <c r="AP283" s="828"/>
      <c r="AQ283" s="828"/>
      <c r="AR283" s="828"/>
      <c r="AS283" s="828"/>
    </row>
    <row r="284" spans="1:45" ht="15.75">
      <c r="A284" s="941">
        <v>413</v>
      </c>
      <c r="B284" s="1212" t="s">
        <v>3591</v>
      </c>
      <c r="C284" s="1093"/>
      <c r="D284" s="1099">
        <v>0</v>
      </c>
      <c r="E284" s="1094"/>
      <c r="F284" s="828"/>
      <c r="G284" s="828"/>
      <c r="H284" s="828"/>
      <c r="L284" s="828"/>
      <c r="M284" s="828"/>
      <c r="N284" s="828"/>
      <c r="O284" s="828"/>
      <c r="P284" s="828"/>
      <c r="Q284" s="828"/>
      <c r="R284" s="828"/>
      <c r="S284" s="828"/>
      <c r="T284" s="828"/>
      <c r="U284" s="828"/>
      <c r="V284" s="828"/>
      <c r="W284" s="828"/>
      <c r="X284" s="828"/>
      <c r="Y284" s="828"/>
      <c r="Z284" s="828"/>
      <c r="AA284" s="828"/>
      <c r="AB284" s="828"/>
      <c r="AC284" s="828"/>
      <c r="AD284" s="828"/>
      <c r="AE284" s="828"/>
      <c r="AF284" s="828"/>
      <c r="AG284" s="828"/>
      <c r="AH284" s="828"/>
      <c r="AI284" s="828"/>
      <c r="AJ284" s="828"/>
      <c r="AK284" s="828"/>
      <c r="AL284" s="828"/>
      <c r="AM284" s="828"/>
      <c r="AN284" s="828"/>
      <c r="AO284" s="828"/>
      <c r="AP284" s="828"/>
      <c r="AQ284" s="828"/>
      <c r="AR284" s="828"/>
      <c r="AS284" s="828"/>
    </row>
    <row r="285" spans="1:45" ht="15.75">
      <c r="A285" s="1078"/>
      <c r="B285" s="1212" t="s">
        <v>3593</v>
      </c>
      <c r="C285" s="1093"/>
      <c r="D285" s="1099" t="s">
        <v>3636</v>
      </c>
      <c r="E285" s="1094"/>
      <c r="F285" s="828"/>
      <c r="G285" s="828"/>
      <c r="H285" s="828"/>
      <c r="L285" s="828"/>
      <c r="M285" s="828"/>
      <c r="N285" s="828"/>
      <c r="O285" s="828"/>
      <c r="P285" s="828"/>
      <c r="Q285" s="828"/>
      <c r="R285" s="828"/>
      <c r="S285" s="828"/>
      <c r="T285" s="828"/>
      <c r="U285" s="828"/>
      <c r="V285" s="828"/>
      <c r="W285" s="828"/>
      <c r="X285" s="828"/>
      <c r="Y285" s="828"/>
      <c r="Z285" s="828"/>
      <c r="AA285" s="828"/>
      <c r="AB285" s="828"/>
      <c r="AC285" s="828"/>
      <c r="AD285" s="828"/>
      <c r="AE285" s="828"/>
      <c r="AF285" s="828"/>
      <c r="AG285" s="828"/>
      <c r="AH285" s="828"/>
      <c r="AI285" s="828"/>
      <c r="AJ285" s="828"/>
      <c r="AK285" s="828"/>
      <c r="AL285" s="828"/>
      <c r="AM285" s="828"/>
      <c r="AN285" s="828"/>
      <c r="AO285" s="828"/>
      <c r="AP285" s="828"/>
      <c r="AQ285" s="828"/>
      <c r="AR285" s="828"/>
      <c r="AS285" s="828"/>
    </row>
    <row r="286" spans="1:45" ht="31.5">
      <c r="A286" s="1078"/>
      <c r="B286" s="1088" t="s">
        <v>3821</v>
      </c>
      <c r="C286" s="744" t="s">
        <v>3539</v>
      </c>
      <c r="D286" s="1099"/>
      <c r="E286" s="1094"/>
      <c r="F286" s="828"/>
      <c r="G286" s="828"/>
      <c r="H286" s="828"/>
      <c r="L286" s="828"/>
      <c r="M286" s="828"/>
      <c r="N286" s="828"/>
      <c r="O286" s="828"/>
      <c r="P286" s="828"/>
      <c r="Q286" s="828"/>
      <c r="R286" s="828"/>
      <c r="S286" s="828"/>
      <c r="T286" s="828"/>
      <c r="U286" s="828"/>
      <c r="V286" s="828"/>
      <c r="W286" s="828"/>
      <c r="X286" s="828"/>
      <c r="Y286" s="828"/>
      <c r="Z286" s="828"/>
      <c r="AA286" s="828"/>
      <c r="AB286" s="828"/>
      <c r="AC286" s="828"/>
      <c r="AD286" s="828"/>
      <c r="AE286" s="828"/>
      <c r="AF286" s="828"/>
      <c r="AG286" s="828"/>
      <c r="AH286" s="828"/>
      <c r="AI286" s="828"/>
      <c r="AJ286" s="828"/>
      <c r="AK286" s="828"/>
      <c r="AL286" s="828"/>
      <c r="AM286" s="828"/>
      <c r="AN286" s="828"/>
      <c r="AO286" s="828"/>
      <c r="AP286" s="828"/>
      <c r="AQ286" s="828"/>
      <c r="AR286" s="828"/>
      <c r="AS286" s="828"/>
    </row>
    <row r="287" spans="1:45" ht="15.75">
      <c r="A287" s="1078"/>
      <c r="B287" s="1212" t="s">
        <v>3596</v>
      </c>
      <c r="C287" s="1093"/>
      <c r="D287" s="1099" t="s">
        <v>3637</v>
      </c>
      <c r="E287" s="1094"/>
      <c r="F287" s="828"/>
      <c r="G287" s="828"/>
      <c r="H287" s="828"/>
      <c r="L287" s="828"/>
      <c r="M287" s="828"/>
      <c r="N287" s="828"/>
      <c r="O287" s="828"/>
      <c r="P287" s="828"/>
      <c r="Q287" s="828"/>
      <c r="R287" s="828"/>
      <c r="S287" s="828"/>
      <c r="T287" s="828"/>
      <c r="U287" s="828"/>
      <c r="V287" s="828"/>
      <c r="W287" s="828"/>
      <c r="X287" s="828"/>
      <c r="Y287" s="828"/>
      <c r="Z287" s="828"/>
      <c r="AA287" s="828"/>
      <c r="AB287" s="828"/>
      <c r="AC287" s="828"/>
      <c r="AD287" s="828"/>
      <c r="AE287" s="828"/>
      <c r="AF287" s="828"/>
      <c r="AG287" s="828"/>
      <c r="AH287" s="828"/>
      <c r="AI287" s="828"/>
      <c r="AJ287" s="828"/>
      <c r="AK287" s="828"/>
      <c r="AL287" s="828"/>
      <c r="AM287" s="828"/>
      <c r="AN287" s="828"/>
      <c r="AO287" s="828"/>
      <c r="AP287" s="828"/>
      <c r="AQ287" s="828"/>
      <c r="AR287" s="828"/>
      <c r="AS287" s="828"/>
    </row>
    <row r="288" spans="1:45" ht="15.75">
      <c r="A288" s="1078"/>
      <c r="B288" s="1212" t="s">
        <v>3597</v>
      </c>
      <c r="C288" s="1093"/>
      <c r="D288" s="1099" t="s">
        <v>3637</v>
      </c>
      <c r="E288" s="1094"/>
      <c r="F288" s="828"/>
      <c r="G288" s="828"/>
      <c r="H288" s="828"/>
      <c r="L288" s="828"/>
      <c r="M288" s="828"/>
      <c r="N288" s="828"/>
      <c r="O288" s="828"/>
      <c r="P288" s="828"/>
      <c r="Q288" s="828"/>
      <c r="R288" s="828"/>
      <c r="S288" s="828"/>
      <c r="T288" s="828"/>
      <c r="U288" s="828"/>
      <c r="V288" s="828"/>
      <c r="W288" s="828"/>
      <c r="X288" s="828"/>
      <c r="Y288" s="828"/>
      <c r="Z288" s="828"/>
      <c r="AA288" s="828"/>
      <c r="AB288" s="828"/>
      <c r="AC288" s="828"/>
      <c r="AD288" s="828"/>
      <c r="AE288" s="828"/>
      <c r="AF288" s="828"/>
      <c r="AG288" s="828"/>
      <c r="AH288" s="828"/>
      <c r="AI288" s="828"/>
      <c r="AJ288" s="828"/>
      <c r="AK288" s="828"/>
      <c r="AL288" s="828"/>
      <c r="AM288" s="828"/>
      <c r="AN288" s="828"/>
      <c r="AO288" s="828"/>
      <c r="AP288" s="828"/>
      <c r="AQ288" s="828"/>
      <c r="AR288" s="828"/>
      <c r="AS288" s="828"/>
    </row>
    <row r="289" spans="1:45" ht="15.75">
      <c r="A289" s="1078"/>
      <c r="B289" s="1441" t="s">
        <v>3822</v>
      </c>
      <c r="C289" s="761" t="s">
        <v>3540</v>
      </c>
      <c r="D289" s="1243" t="s">
        <v>3812</v>
      </c>
      <c r="E289" s="1094"/>
      <c r="F289" s="828"/>
      <c r="G289" s="828"/>
      <c r="H289" s="828"/>
      <c r="L289" s="828"/>
      <c r="M289" s="828"/>
      <c r="N289" s="828"/>
      <c r="O289" s="828"/>
      <c r="P289" s="828"/>
      <c r="Q289" s="828"/>
      <c r="R289" s="828"/>
      <c r="S289" s="828"/>
      <c r="T289" s="828"/>
      <c r="U289" s="828"/>
      <c r="V289" s="828"/>
      <c r="W289" s="828"/>
      <c r="X289" s="828"/>
      <c r="Y289" s="828"/>
      <c r="Z289" s="828"/>
      <c r="AA289" s="828"/>
      <c r="AB289" s="828"/>
      <c r="AC289" s="828"/>
      <c r="AD289" s="828"/>
      <c r="AE289" s="828"/>
      <c r="AF289" s="828"/>
      <c r="AG289" s="828"/>
      <c r="AH289" s="828"/>
      <c r="AI289" s="828"/>
      <c r="AJ289" s="828"/>
      <c r="AK289" s="828"/>
      <c r="AL289" s="828"/>
      <c r="AM289" s="828"/>
      <c r="AN289" s="828"/>
      <c r="AO289" s="828"/>
      <c r="AP289" s="828"/>
      <c r="AQ289" s="828"/>
      <c r="AR289" s="828"/>
      <c r="AS289" s="828"/>
    </row>
    <row r="290" spans="1:45" ht="15.75">
      <c r="A290" s="1078"/>
      <c r="B290" s="1088" t="s">
        <v>3823</v>
      </c>
      <c r="C290" s="744" t="s">
        <v>3541</v>
      </c>
      <c r="D290" s="1099"/>
      <c r="E290" s="1094"/>
      <c r="F290" s="828"/>
      <c r="G290" s="828"/>
      <c r="H290" s="828"/>
      <c r="L290" s="828"/>
      <c r="M290" s="828"/>
      <c r="N290" s="828"/>
      <c r="O290" s="828"/>
      <c r="P290" s="828"/>
      <c r="Q290" s="828"/>
      <c r="R290" s="828"/>
      <c r="S290" s="828"/>
      <c r="T290" s="828"/>
      <c r="U290" s="828"/>
      <c r="V290" s="828"/>
      <c r="W290" s="828"/>
      <c r="X290" s="828"/>
      <c r="Y290" s="828"/>
      <c r="Z290" s="828"/>
      <c r="AA290" s="828"/>
      <c r="AB290" s="828"/>
      <c r="AC290" s="828"/>
      <c r="AD290" s="828"/>
      <c r="AE290" s="828"/>
      <c r="AF290" s="828"/>
      <c r="AG290" s="828"/>
      <c r="AH290" s="828"/>
      <c r="AI290" s="828"/>
      <c r="AJ290" s="828"/>
      <c r="AK290" s="828"/>
      <c r="AL290" s="828"/>
      <c r="AM290" s="828"/>
      <c r="AN290" s="828"/>
      <c r="AO290" s="828"/>
      <c r="AP290" s="828"/>
      <c r="AQ290" s="828"/>
      <c r="AR290" s="828"/>
      <c r="AS290" s="828"/>
    </row>
    <row r="291" spans="1:45" ht="15.75">
      <c r="A291" s="1078"/>
      <c r="B291" s="1088" t="s">
        <v>3598</v>
      </c>
      <c r="C291" s="1093"/>
      <c r="D291" s="1442">
        <v>0</v>
      </c>
      <c r="E291" s="1094"/>
      <c r="F291" s="828"/>
      <c r="G291" s="828"/>
      <c r="H291" s="828"/>
      <c r="L291" s="828"/>
      <c r="M291" s="828"/>
      <c r="N291" s="828"/>
      <c r="O291" s="828"/>
      <c r="P291" s="828"/>
      <c r="Q291" s="828"/>
      <c r="R291" s="828"/>
      <c r="S291" s="828"/>
      <c r="T291" s="828"/>
      <c r="U291" s="828"/>
      <c r="V291" s="828"/>
      <c r="W291" s="828"/>
      <c r="X291" s="828"/>
      <c r="Y291" s="828"/>
      <c r="Z291" s="828"/>
      <c r="AA291" s="828"/>
      <c r="AB291" s="828"/>
      <c r="AC291" s="828"/>
      <c r="AD291" s="828"/>
      <c r="AE291" s="828"/>
      <c r="AF291" s="828"/>
      <c r="AG291" s="828"/>
      <c r="AH291" s="828"/>
      <c r="AI291" s="828"/>
      <c r="AJ291" s="828"/>
      <c r="AK291" s="828"/>
      <c r="AL291" s="828"/>
      <c r="AM291" s="828"/>
      <c r="AN291" s="828"/>
      <c r="AO291" s="828"/>
      <c r="AP291" s="828"/>
      <c r="AQ291" s="828"/>
      <c r="AR291" s="828"/>
      <c r="AS291" s="828"/>
    </row>
    <row r="292" spans="1:45" ht="15.75">
      <c r="A292" s="1078"/>
      <c r="B292" s="1088" t="s">
        <v>3599</v>
      </c>
      <c r="C292" s="1093"/>
      <c r="D292" s="1491" t="s">
        <v>1402</v>
      </c>
      <c r="E292" s="1094"/>
      <c r="F292" s="828"/>
      <c r="G292" s="828"/>
      <c r="H292" s="828"/>
      <c r="L292" s="828"/>
      <c r="M292" s="828"/>
      <c r="N292" s="828"/>
      <c r="O292" s="828"/>
      <c r="P292" s="828"/>
      <c r="Q292" s="828"/>
      <c r="R292" s="828"/>
      <c r="S292" s="828"/>
      <c r="T292" s="828"/>
      <c r="U292" s="828"/>
      <c r="V292" s="828"/>
      <c r="W292" s="828"/>
      <c r="X292" s="828"/>
      <c r="Y292" s="828"/>
      <c r="Z292" s="828"/>
      <c r="AA292" s="828"/>
      <c r="AB292" s="828"/>
      <c r="AC292" s="828"/>
      <c r="AD292" s="828"/>
      <c r="AE292" s="828"/>
      <c r="AF292" s="828"/>
      <c r="AG292" s="828"/>
      <c r="AH292" s="828"/>
      <c r="AI292" s="828"/>
      <c r="AJ292" s="828"/>
      <c r="AK292" s="828"/>
      <c r="AL292" s="828"/>
      <c r="AM292" s="828"/>
      <c r="AN292" s="828"/>
      <c r="AO292" s="828"/>
      <c r="AP292" s="828"/>
      <c r="AQ292" s="828"/>
      <c r="AR292" s="828"/>
      <c r="AS292" s="828"/>
    </row>
    <row r="293" spans="1:45" ht="15.75">
      <c r="A293" s="1078"/>
      <c r="B293" s="1088" t="s">
        <v>3824</v>
      </c>
      <c r="C293" s="744" t="s">
        <v>3542</v>
      </c>
      <c r="D293" s="1442">
        <v>5</v>
      </c>
      <c r="E293" s="1094"/>
      <c r="F293" s="828"/>
      <c r="G293" s="828"/>
      <c r="H293" s="828"/>
      <c r="L293" s="828"/>
      <c r="M293" s="828"/>
      <c r="N293" s="828"/>
      <c r="O293" s="828"/>
      <c r="P293" s="828"/>
      <c r="Q293" s="828"/>
      <c r="R293" s="828"/>
      <c r="S293" s="828"/>
      <c r="T293" s="828"/>
      <c r="U293" s="828"/>
      <c r="V293" s="828"/>
      <c r="W293" s="828"/>
      <c r="X293" s="828"/>
      <c r="Y293" s="828"/>
      <c r="Z293" s="828"/>
      <c r="AA293" s="828"/>
      <c r="AB293" s="828"/>
      <c r="AC293" s="828"/>
      <c r="AD293" s="828"/>
      <c r="AE293" s="828"/>
      <c r="AF293" s="828"/>
      <c r="AG293" s="828"/>
      <c r="AH293" s="828"/>
      <c r="AI293" s="828"/>
      <c r="AJ293" s="828"/>
      <c r="AK293" s="828"/>
      <c r="AL293" s="828"/>
      <c r="AM293" s="828"/>
      <c r="AN293" s="828"/>
      <c r="AO293" s="828"/>
      <c r="AP293" s="828"/>
      <c r="AQ293" s="828"/>
      <c r="AR293" s="828"/>
      <c r="AS293" s="828"/>
    </row>
    <row r="294" spans="1:45" ht="15.75">
      <c r="A294" s="1078"/>
      <c r="B294" s="1088" t="s">
        <v>3825</v>
      </c>
      <c r="C294" s="744" t="s">
        <v>3543</v>
      </c>
      <c r="D294" s="1437" t="s">
        <v>3638</v>
      </c>
      <c r="E294" s="1094"/>
      <c r="F294" s="828"/>
      <c r="G294" s="828"/>
      <c r="H294" s="828"/>
      <c r="L294" s="828"/>
      <c r="M294" s="828"/>
      <c r="N294" s="828"/>
      <c r="O294" s="828"/>
      <c r="P294" s="828"/>
      <c r="Q294" s="828"/>
      <c r="R294" s="828"/>
      <c r="S294" s="828"/>
      <c r="T294" s="828"/>
      <c r="U294" s="828"/>
      <c r="V294" s="828"/>
      <c r="W294" s="828"/>
      <c r="X294" s="828"/>
      <c r="Y294" s="828"/>
      <c r="Z294" s="828"/>
      <c r="AA294" s="828"/>
      <c r="AB294" s="828"/>
      <c r="AC294" s="828"/>
      <c r="AD294" s="828"/>
      <c r="AE294" s="828"/>
      <c r="AF294" s="828"/>
      <c r="AG294" s="828"/>
      <c r="AH294" s="828"/>
      <c r="AI294" s="828"/>
      <c r="AJ294" s="828"/>
      <c r="AK294" s="828"/>
      <c r="AL294" s="828"/>
      <c r="AM294" s="828"/>
      <c r="AN294" s="828"/>
      <c r="AO294" s="828"/>
      <c r="AP294" s="828"/>
      <c r="AQ294" s="828"/>
      <c r="AR294" s="828"/>
      <c r="AS294" s="828"/>
    </row>
    <row r="295" spans="1:45" ht="15.75">
      <c r="A295" s="1078"/>
      <c r="B295" s="1431" t="s">
        <v>3600</v>
      </c>
      <c r="C295" s="1435"/>
      <c r="D295" s="1436"/>
      <c r="E295" s="1094"/>
      <c r="F295" s="828"/>
      <c r="G295" s="828"/>
      <c r="H295" s="828"/>
      <c r="L295" s="828"/>
      <c r="M295" s="828"/>
      <c r="N295" s="828"/>
      <c r="O295" s="828"/>
      <c r="P295" s="828"/>
      <c r="Q295" s="828"/>
      <c r="R295" s="828"/>
      <c r="S295" s="828"/>
      <c r="T295" s="828"/>
      <c r="U295" s="828"/>
      <c r="V295" s="828"/>
      <c r="W295" s="828"/>
      <c r="X295" s="828"/>
      <c r="Y295" s="828"/>
      <c r="Z295" s="828"/>
      <c r="AA295" s="828"/>
      <c r="AB295" s="828"/>
      <c r="AC295" s="828"/>
      <c r="AD295" s="828"/>
      <c r="AE295" s="828"/>
      <c r="AF295" s="828"/>
      <c r="AG295" s="828"/>
      <c r="AH295" s="828"/>
      <c r="AI295" s="828"/>
      <c r="AJ295" s="828"/>
      <c r="AK295" s="828"/>
      <c r="AL295" s="828"/>
      <c r="AM295" s="828"/>
      <c r="AN295" s="828"/>
      <c r="AO295" s="828"/>
      <c r="AP295" s="828"/>
      <c r="AQ295" s="828"/>
      <c r="AR295" s="828"/>
      <c r="AS295" s="828"/>
    </row>
    <row r="296" spans="1:45" ht="15.75">
      <c r="A296" s="1078"/>
      <c r="B296" s="1088" t="s">
        <v>3826</v>
      </c>
      <c r="C296" s="744" t="s">
        <v>3544</v>
      </c>
      <c r="D296" s="1224"/>
      <c r="E296" s="1094"/>
      <c r="F296" s="828"/>
      <c r="G296" s="828"/>
      <c r="H296" s="828"/>
      <c r="L296" s="828"/>
      <c r="M296" s="828"/>
      <c r="N296" s="828"/>
      <c r="O296" s="828"/>
      <c r="P296" s="828"/>
      <c r="Q296" s="828"/>
      <c r="R296" s="828"/>
      <c r="S296" s="828"/>
      <c r="T296" s="828"/>
      <c r="U296" s="828"/>
      <c r="V296" s="828"/>
      <c r="W296" s="828"/>
      <c r="X296" s="828"/>
      <c r="Y296" s="828"/>
      <c r="Z296" s="828"/>
      <c r="AA296" s="828"/>
      <c r="AB296" s="828"/>
      <c r="AC296" s="828"/>
      <c r="AD296" s="828"/>
      <c r="AE296" s="828"/>
      <c r="AF296" s="828"/>
      <c r="AG296" s="828"/>
      <c r="AH296" s="828"/>
      <c r="AI296" s="828"/>
      <c r="AJ296" s="828"/>
      <c r="AK296" s="828"/>
      <c r="AL296" s="828"/>
      <c r="AM296" s="828"/>
      <c r="AN296" s="828"/>
      <c r="AO296" s="828"/>
      <c r="AP296" s="828"/>
      <c r="AQ296" s="828"/>
      <c r="AR296" s="828"/>
      <c r="AS296" s="828"/>
    </row>
    <row r="297" spans="1:45" ht="15.75">
      <c r="A297" s="1078"/>
      <c r="B297" s="1087" t="s">
        <v>3156</v>
      </c>
      <c r="C297" s="1092"/>
      <c r="D297" s="1490" t="s">
        <v>1402</v>
      </c>
      <c r="E297" s="1094"/>
      <c r="F297" s="828"/>
      <c r="G297" s="828"/>
      <c r="H297" s="828"/>
      <c r="L297" s="828"/>
      <c r="M297" s="828"/>
      <c r="N297" s="828"/>
      <c r="O297" s="828"/>
      <c r="P297" s="828"/>
      <c r="Q297" s="828"/>
      <c r="R297" s="828"/>
      <c r="S297" s="828"/>
      <c r="T297" s="828"/>
      <c r="U297" s="828"/>
      <c r="V297" s="828"/>
      <c r="W297" s="828"/>
      <c r="X297" s="828"/>
      <c r="Y297" s="828"/>
      <c r="Z297" s="828"/>
      <c r="AA297" s="828"/>
      <c r="AB297" s="828"/>
      <c r="AC297" s="828"/>
      <c r="AD297" s="828"/>
      <c r="AE297" s="828"/>
      <c r="AF297" s="828"/>
      <c r="AG297" s="828"/>
      <c r="AH297" s="828"/>
      <c r="AI297" s="828"/>
      <c r="AJ297" s="828"/>
      <c r="AK297" s="828"/>
      <c r="AL297" s="828"/>
      <c r="AM297" s="828"/>
      <c r="AN297" s="828"/>
      <c r="AO297" s="828"/>
      <c r="AP297" s="828"/>
      <c r="AQ297" s="828"/>
      <c r="AR297" s="828"/>
      <c r="AS297" s="828"/>
    </row>
    <row r="298" spans="1:45" ht="15.75">
      <c r="A298" s="1078"/>
      <c r="B298" s="1086" t="s">
        <v>2865</v>
      </c>
      <c r="C298" s="1092"/>
      <c r="D298" s="1099" t="s">
        <v>620</v>
      </c>
      <c r="E298" s="1094"/>
      <c r="F298" s="828"/>
      <c r="G298" s="828"/>
      <c r="H298" s="828"/>
      <c r="L298" s="828"/>
      <c r="M298" s="828"/>
      <c r="N298" s="828"/>
      <c r="O298" s="828"/>
      <c r="P298" s="828"/>
      <c r="Q298" s="828"/>
      <c r="R298" s="828"/>
      <c r="S298" s="828"/>
      <c r="T298" s="828"/>
      <c r="U298" s="828"/>
      <c r="V298" s="828"/>
      <c r="W298" s="828"/>
      <c r="X298" s="828"/>
      <c r="Y298" s="828"/>
      <c r="Z298" s="828"/>
      <c r="AA298" s="828"/>
      <c r="AB298" s="828"/>
      <c r="AC298" s="828"/>
      <c r="AD298" s="828"/>
      <c r="AE298" s="828"/>
      <c r="AF298" s="828"/>
      <c r="AG298" s="828"/>
      <c r="AH298" s="828"/>
      <c r="AI298" s="828"/>
      <c r="AJ298" s="828"/>
      <c r="AK298" s="828"/>
      <c r="AL298" s="828"/>
      <c r="AM298" s="828"/>
      <c r="AN298" s="828"/>
      <c r="AO298" s="828"/>
      <c r="AP298" s="828"/>
      <c r="AQ298" s="828"/>
      <c r="AR298" s="828"/>
      <c r="AS298" s="828"/>
    </row>
    <row r="299" spans="1:45" ht="15.75">
      <c r="A299" s="1078"/>
      <c r="B299" s="1088" t="s">
        <v>3827</v>
      </c>
      <c r="C299" s="744" t="s">
        <v>3545</v>
      </c>
      <c r="D299" s="1099"/>
      <c r="E299" s="1094"/>
      <c r="F299" s="828"/>
      <c r="G299" s="828"/>
      <c r="H299" s="828"/>
      <c r="L299" s="828"/>
      <c r="M299" s="828"/>
      <c r="N299" s="828"/>
      <c r="O299" s="828"/>
      <c r="P299" s="828"/>
      <c r="Q299" s="828"/>
      <c r="R299" s="828"/>
      <c r="S299" s="828"/>
      <c r="T299" s="828"/>
      <c r="U299" s="828"/>
      <c r="V299" s="828"/>
      <c r="W299" s="828"/>
      <c r="X299" s="828"/>
      <c r="Y299" s="828"/>
      <c r="Z299" s="828"/>
      <c r="AA299" s="828"/>
      <c r="AB299" s="828"/>
      <c r="AC299" s="828"/>
      <c r="AD299" s="828"/>
      <c r="AE299" s="828"/>
      <c r="AF299" s="828"/>
      <c r="AG299" s="828"/>
      <c r="AH299" s="828"/>
      <c r="AI299" s="828"/>
      <c r="AJ299" s="828"/>
      <c r="AK299" s="828"/>
      <c r="AL299" s="828"/>
      <c r="AM299" s="828"/>
      <c r="AN299" s="828"/>
      <c r="AO299" s="828"/>
      <c r="AP299" s="828"/>
      <c r="AQ299" s="828"/>
      <c r="AR299" s="828"/>
      <c r="AS299" s="828"/>
    </row>
    <row r="300" spans="1:45" ht="15.75">
      <c r="A300" s="1078"/>
      <c r="B300" s="1087" t="s">
        <v>2864</v>
      </c>
      <c r="C300" s="1092"/>
      <c r="D300" s="1099" t="s">
        <v>2909</v>
      </c>
      <c r="E300" s="1094"/>
      <c r="F300" s="828"/>
      <c r="G300" s="828"/>
      <c r="H300" s="828"/>
      <c r="L300" s="828"/>
      <c r="M300" s="828"/>
      <c r="N300" s="828"/>
      <c r="O300" s="828"/>
      <c r="P300" s="828"/>
      <c r="Q300" s="828"/>
      <c r="R300" s="828"/>
      <c r="S300" s="828"/>
      <c r="T300" s="828"/>
      <c r="U300" s="828"/>
      <c r="V300" s="828"/>
      <c r="W300" s="828"/>
      <c r="X300" s="828"/>
      <c r="Y300" s="828"/>
      <c r="Z300" s="828"/>
      <c r="AA300" s="828"/>
      <c r="AB300" s="828"/>
      <c r="AC300" s="828"/>
      <c r="AD300" s="828"/>
      <c r="AE300" s="828"/>
      <c r="AF300" s="828"/>
      <c r="AG300" s="828"/>
      <c r="AH300" s="828"/>
      <c r="AI300" s="828"/>
      <c r="AJ300" s="828"/>
      <c r="AK300" s="828"/>
      <c r="AL300" s="828"/>
      <c r="AM300" s="828"/>
      <c r="AN300" s="828"/>
      <c r="AO300" s="828"/>
      <c r="AP300" s="828"/>
      <c r="AQ300" s="828"/>
      <c r="AR300" s="828"/>
      <c r="AS300" s="828"/>
    </row>
    <row r="301" spans="1:45" ht="15.75">
      <c r="A301" s="1078"/>
      <c r="B301" s="1088" t="s">
        <v>3828</v>
      </c>
      <c r="C301" s="744" t="s">
        <v>3546</v>
      </c>
      <c r="D301" s="1099" t="s">
        <v>620</v>
      </c>
      <c r="E301" s="1094"/>
      <c r="F301" s="828"/>
      <c r="G301" s="828"/>
      <c r="H301" s="828"/>
      <c r="L301" s="828"/>
      <c r="M301" s="828"/>
      <c r="N301" s="828"/>
      <c r="O301" s="828"/>
      <c r="P301" s="828"/>
      <c r="Q301" s="828"/>
      <c r="R301" s="828"/>
      <c r="S301" s="828"/>
      <c r="T301" s="828"/>
      <c r="U301" s="828"/>
      <c r="V301" s="828"/>
      <c r="W301" s="828"/>
      <c r="X301" s="828"/>
      <c r="Y301" s="828"/>
      <c r="Z301" s="828"/>
      <c r="AA301" s="828"/>
      <c r="AB301" s="828"/>
      <c r="AC301" s="828"/>
      <c r="AD301" s="828"/>
      <c r="AE301" s="828"/>
      <c r="AF301" s="828"/>
      <c r="AG301" s="828"/>
      <c r="AH301" s="828"/>
      <c r="AI301" s="828"/>
      <c r="AJ301" s="828"/>
      <c r="AK301" s="828"/>
      <c r="AL301" s="828"/>
      <c r="AM301" s="828"/>
      <c r="AN301" s="828"/>
      <c r="AO301" s="828"/>
      <c r="AP301" s="828"/>
      <c r="AQ301" s="828"/>
      <c r="AR301" s="828"/>
      <c r="AS301" s="828"/>
    </row>
    <row r="302" spans="1:45" ht="31.5">
      <c r="A302" s="1078"/>
      <c r="B302" s="1088" t="s">
        <v>3829</v>
      </c>
      <c r="C302" s="744" t="s">
        <v>3547</v>
      </c>
      <c r="D302" s="1099" t="s">
        <v>620</v>
      </c>
      <c r="E302" s="1094"/>
      <c r="F302" s="828"/>
      <c r="G302" s="828"/>
      <c r="H302" s="828"/>
      <c r="L302" s="828"/>
      <c r="M302" s="828"/>
      <c r="N302" s="828"/>
      <c r="O302" s="828"/>
      <c r="P302" s="828"/>
      <c r="Q302" s="828"/>
      <c r="R302" s="828"/>
      <c r="S302" s="828"/>
      <c r="T302" s="828"/>
      <c r="U302" s="828"/>
      <c r="V302" s="828"/>
      <c r="W302" s="828"/>
      <c r="X302" s="828"/>
      <c r="Y302" s="828"/>
      <c r="Z302" s="828"/>
      <c r="AA302" s="828"/>
      <c r="AB302" s="828"/>
      <c r="AC302" s="828"/>
      <c r="AD302" s="828"/>
      <c r="AE302" s="828"/>
      <c r="AF302" s="828"/>
      <c r="AG302" s="828"/>
      <c r="AH302" s="828"/>
      <c r="AI302" s="828"/>
      <c r="AJ302" s="828"/>
      <c r="AK302" s="828"/>
      <c r="AL302" s="828"/>
      <c r="AM302" s="828"/>
      <c r="AN302" s="828"/>
      <c r="AO302" s="828"/>
      <c r="AP302" s="828"/>
      <c r="AQ302" s="828"/>
      <c r="AR302" s="828"/>
      <c r="AS302" s="828"/>
    </row>
    <row r="303" spans="1:45" s="887" customFormat="1" ht="15.75">
      <c r="A303" s="1078"/>
      <c r="B303" s="1088" t="s">
        <v>3830</v>
      </c>
      <c r="C303" s="744" t="s">
        <v>3548</v>
      </c>
      <c r="D303" s="1099">
        <v>0</v>
      </c>
      <c r="E303" s="1094">
        <v>0</v>
      </c>
      <c r="F303" s="828"/>
      <c r="G303" s="828"/>
      <c r="H303" s="828"/>
      <c r="I303" s="828"/>
      <c r="J303" s="828"/>
      <c r="K303" s="828"/>
      <c r="L303" s="828"/>
      <c r="M303" s="828"/>
      <c r="N303" s="828"/>
      <c r="O303" s="828"/>
      <c r="P303" s="828"/>
      <c r="Q303" s="828"/>
      <c r="R303" s="828"/>
      <c r="S303" s="828"/>
      <c r="T303" s="828"/>
      <c r="U303" s="828"/>
      <c r="V303" s="828"/>
      <c r="W303" s="828"/>
      <c r="X303" s="828"/>
      <c r="Y303" s="828"/>
      <c r="Z303" s="828"/>
      <c r="AA303" s="828"/>
      <c r="AB303" s="828"/>
      <c r="AC303" s="828"/>
      <c r="AD303" s="828"/>
      <c r="AE303" s="828"/>
      <c r="AF303" s="828"/>
      <c r="AG303" s="828"/>
      <c r="AH303" s="828"/>
      <c r="AI303" s="828"/>
      <c r="AJ303" s="828"/>
      <c r="AK303" s="828"/>
      <c r="AL303" s="828"/>
      <c r="AM303" s="828"/>
      <c r="AN303" s="828"/>
      <c r="AO303" s="828"/>
      <c r="AP303" s="828"/>
      <c r="AQ303" s="828"/>
      <c r="AR303" s="828"/>
      <c r="AS303" s="828"/>
    </row>
    <row r="304" spans="1:45" s="837" customFormat="1" ht="15.75">
      <c r="A304" s="1078"/>
      <c r="B304" s="1443" t="s">
        <v>3831</v>
      </c>
      <c r="C304" s="761" t="s">
        <v>3549</v>
      </c>
      <c r="D304" s="1243" t="s">
        <v>3721</v>
      </c>
      <c r="E304" s="1094"/>
      <c r="F304" s="828"/>
      <c r="G304" s="828"/>
      <c r="H304" s="828"/>
      <c r="I304" s="828"/>
      <c r="J304" s="828"/>
      <c r="K304" s="828"/>
      <c r="L304" s="828"/>
      <c r="M304" s="828"/>
      <c r="N304" s="828"/>
      <c r="O304" s="828"/>
      <c r="P304" s="828"/>
      <c r="Q304" s="828"/>
      <c r="R304" s="828"/>
      <c r="S304" s="828"/>
      <c r="T304" s="828"/>
      <c r="U304" s="828"/>
      <c r="V304" s="828"/>
      <c r="W304" s="828"/>
      <c r="X304" s="828"/>
      <c r="Y304" s="828"/>
      <c r="Z304" s="828"/>
      <c r="AA304" s="828"/>
      <c r="AB304" s="828"/>
      <c r="AC304" s="828"/>
      <c r="AD304" s="828"/>
      <c r="AE304" s="828"/>
      <c r="AF304" s="828"/>
      <c r="AG304" s="828"/>
      <c r="AH304" s="828"/>
      <c r="AI304" s="828"/>
      <c r="AJ304" s="828"/>
      <c r="AK304" s="828"/>
      <c r="AL304" s="828"/>
      <c r="AM304" s="828"/>
      <c r="AN304" s="828"/>
      <c r="AO304" s="828"/>
      <c r="AP304" s="828"/>
      <c r="AQ304" s="828"/>
      <c r="AR304" s="828"/>
      <c r="AS304" s="828"/>
    </row>
    <row r="305" spans="1:45" s="837" customFormat="1" ht="15.75" customHeight="1">
      <c r="A305" s="1078"/>
      <c r="B305" s="1082" t="s">
        <v>3601</v>
      </c>
      <c r="C305" s="1435"/>
      <c r="D305" s="1438"/>
      <c r="E305" s="1094"/>
      <c r="F305" s="828"/>
      <c r="G305" s="828"/>
      <c r="H305" s="828"/>
      <c r="I305" s="828"/>
      <c r="J305" s="828"/>
      <c r="K305" s="828"/>
      <c r="L305" s="828"/>
      <c r="M305" s="828"/>
      <c r="N305" s="828"/>
      <c r="O305" s="828"/>
      <c r="P305" s="828"/>
      <c r="Q305" s="828"/>
      <c r="R305" s="828"/>
      <c r="S305" s="828"/>
      <c r="T305" s="828"/>
      <c r="U305" s="828"/>
      <c r="V305" s="828"/>
      <c r="W305" s="828"/>
      <c r="X305" s="828"/>
      <c r="Y305" s="828"/>
      <c r="Z305" s="828"/>
      <c r="AA305" s="828"/>
      <c r="AB305" s="828"/>
      <c r="AC305" s="828"/>
      <c r="AD305" s="828"/>
      <c r="AE305" s="828"/>
      <c r="AF305" s="828"/>
      <c r="AG305" s="828"/>
      <c r="AH305" s="828"/>
      <c r="AI305" s="828"/>
      <c r="AJ305" s="828"/>
      <c r="AK305" s="828"/>
      <c r="AL305" s="828"/>
      <c r="AM305" s="828"/>
      <c r="AN305" s="828"/>
      <c r="AO305" s="828"/>
      <c r="AP305" s="828"/>
      <c r="AQ305" s="828"/>
      <c r="AR305" s="828"/>
      <c r="AS305" s="828"/>
    </row>
    <row r="306" spans="1:45" s="837" customFormat="1" ht="15.75" customHeight="1">
      <c r="A306" s="1078"/>
      <c r="B306" s="1082" t="s">
        <v>3602</v>
      </c>
      <c r="C306" s="744"/>
      <c r="D306" s="1227"/>
      <c r="E306" s="1094"/>
      <c r="F306" s="828"/>
      <c r="G306" s="828"/>
      <c r="H306" s="828"/>
      <c r="I306" s="828"/>
      <c r="J306" s="828"/>
      <c r="K306" s="828"/>
      <c r="L306" s="828"/>
      <c r="M306" s="828"/>
      <c r="N306" s="828"/>
      <c r="O306" s="828"/>
      <c r="P306" s="828"/>
      <c r="Q306" s="828"/>
      <c r="R306" s="828"/>
      <c r="S306" s="828"/>
      <c r="T306" s="828"/>
      <c r="U306" s="828"/>
      <c r="V306" s="828"/>
      <c r="W306" s="828"/>
      <c r="X306" s="828"/>
      <c r="Y306" s="828"/>
      <c r="Z306" s="828"/>
      <c r="AA306" s="828"/>
      <c r="AB306" s="828"/>
      <c r="AC306" s="828"/>
      <c r="AD306" s="828"/>
      <c r="AE306" s="828"/>
      <c r="AF306" s="828"/>
      <c r="AG306" s="828"/>
      <c r="AH306" s="828"/>
      <c r="AI306" s="828"/>
      <c r="AJ306" s="828"/>
      <c r="AK306" s="828"/>
      <c r="AL306" s="828"/>
      <c r="AM306" s="828"/>
      <c r="AN306" s="828"/>
      <c r="AO306" s="828"/>
      <c r="AP306" s="828"/>
      <c r="AQ306" s="828"/>
      <c r="AR306" s="828"/>
      <c r="AS306" s="828"/>
    </row>
    <row r="307" spans="1:45" s="837" customFormat="1" ht="15.75">
      <c r="A307" s="1078"/>
      <c r="B307" s="1088" t="s">
        <v>3832</v>
      </c>
      <c r="C307" s="744" t="s">
        <v>3550</v>
      </c>
      <c r="D307" s="1227"/>
      <c r="E307" s="1094"/>
      <c r="F307" s="828"/>
      <c r="G307" s="828"/>
      <c r="H307" s="828"/>
      <c r="I307" s="828"/>
      <c r="J307" s="828"/>
      <c r="K307" s="828"/>
      <c r="L307" s="828"/>
      <c r="M307" s="828"/>
      <c r="N307" s="828"/>
      <c r="O307" s="828"/>
      <c r="P307" s="828"/>
      <c r="Q307" s="828"/>
      <c r="R307" s="828"/>
      <c r="S307" s="828"/>
      <c r="T307" s="828"/>
      <c r="U307" s="828"/>
      <c r="V307" s="828"/>
      <c r="W307" s="828"/>
      <c r="X307" s="828"/>
      <c r="Y307" s="828"/>
      <c r="Z307" s="828"/>
      <c r="AA307" s="828"/>
      <c r="AB307" s="828"/>
      <c r="AC307" s="828"/>
      <c r="AD307" s="828"/>
      <c r="AE307" s="828"/>
      <c r="AF307" s="828"/>
      <c r="AG307" s="828"/>
      <c r="AH307" s="828"/>
      <c r="AI307" s="828"/>
      <c r="AJ307" s="828"/>
      <c r="AK307" s="828"/>
      <c r="AL307" s="828"/>
      <c r="AM307" s="828"/>
      <c r="AN307" s="828"/>
      <c r="AO307" s="828"/>
      <c r="AP307" s="828"/>
      <c r="AQ307" s="828"/>
      <c r="AR307" s="828"/>
      <c r="AS307" s="828"/>
    </row>
    <row r="308" spans="1:45" ht="63">
      <c r="A308" s="1078"/>
      <c r="B308" s="1083" t="s">
        <v>2869</v>
      </c>
      <c r="C308" s="1093"/>
      <c r="D308" s="1244" t="s">
        <v>3722</v>
      </c>
      <c r="E308" s="1094"/>
      <c r="F308" s="828"/>
      <c r="G308" s="828"/>
      <c r="H308" s="828"/>
      <c r="L308" s="828"/>
      <c r="M308" s="828"/>
      <c r="N308" s="828"/>
      <c r="O308" s="828"/>
      <c r="P308" s="828"/>
      <c r="Q308" s="828"/>
      <c r="R308" s="828"/>
      <c r="S308" s="828"/>
      <c r="T308" s="828"/>
      <c r="U308" s="828"/>
      <c r="V308" s="828"/>
      <c r="W308" s="828"/>
      <c r="X308" s="828"/>
      <c r="Y308" s="828"/>
      <c r="Z308" s="828"/>
      <c r="AA308" s="828"/>
      <c r="AB308" s="828"/>
      <c r="AC308" s="828"/>
      <c r="AD308" s="828"/>
      <c r="AE308" s="828"/>
      <c r="AF308" s="828"/>
      <c r="AG308" s="828"/>
      <c r="AH308" s="828"/>
      <c r="AI308" s="828"/>
      <c r="AJ308" s="828"/>
      <c r="AK308" s="828"/>
      <c r="AL308" s="828"/>
      <c r="AM308" s="828"/>
      <c r="AN308" s="828"/>
      <c r="AO308" s="828"/>
      <c r="AP308" s="828"/>
      <c r="AQ308" s="828"/>
      <c r="AR308" s="828"/>
      <c r="AS308" s="828"/>
    </row>
    <row r="309" spans="1:45" s="843" customFormat="1" ht="15.75">
      <c r="A309" s="1078"/>
      <c r="B309" s="1085" t="s">
        <v>2870</v>
      </c>
      <c r="C309" s="1093"/>
      <c r="D309" s="1099" t="s">
        <v>3759</v>
      </c>
      <c r="E309" s="1094"/>
      <c r="F309" s="828"/>
      <c r="G309" s="828"/>
      <c r="H309" s="828"/>
      <c r="I309" s="828"/>
      <c r="J309" s="828"/>
      <c r="K309" s="828"/>
      <c r="L309" s="828"/>
      <c r="M309" s="828"/>
      <c r="N309" s="828"/>
      <c r="O309" s="828"/>
      <c r="P309" s="828"/>
      <c r="Q309" s="828"/>
      <c r="R309" s="828"/>
      <c r="S309" s="828"/>
      <c r="T309" s="828"/>
      <c r="U309" s="828"/>
      <c r="V309" s="828"/>
      <c r="W309" s="828"/>
      <c r="X309" s="828"/>
      <c r="Y309" s="828"/>
      <c r="Z309" s="828"/>
      <c r="AA309" s="828"/>
      <c r="AB309" s="828"/>
      <c r="AC309" s="828"/>
      <c r="AD309" s="828"/>
      <c r="AE309" s="828"/>
      <c r="AF309" s="828"/>
      <c r="AG309" s="828"/>
      <c r="AH309" s="828"/>
      <c r="AI309" s="828"/>
      <c r="AJ309" s="828"/>
      <c r="AK309" s="828"/>
      <c r="AL309" s="828"/>
      <c r="AM309" s="828"/>
      <c r="AN309" s="828"/>
      <c r="AO309" s="828"/>
      <c r="AP309" s="828"/>
      <c r="AQ309" s="828"/>
      <c r="AR309" s="828"/>
      <c r="AS309" s="828"/>
    </row>
    <row r="310" spans="1:45" s="843" customFormat="1" ht="31.5">
      <c r="A310" s="1078"/>
      <c r="B310" s="1083" t="s">
        <v>2871</v>
      </c>
      <c r="C310" s="1093"/>
      <c r="D310" s="1244" t="s">
        <v>3723</v>
      </c>
      <c r="E310" s="1094"/>
      <c r="F310" s="828"/>
      <c r="G310" s="828"/>
      <c r="H310" s="828"/>
      <c r="I310" s="828"/>
      <c r="J310" s="828"/>
      <c r="K310" s="828"/>
      <c r="L310" s="828"/>
      <c r="M310" s="828"/>
      <c r="N310" s="828"/>
      <c r="O310" s="828"/>
      <c r="P310" s="828"/>
      <c r="Q310" s="828"/>
      <c r="R310" s="828"/>
      <c r="S310" s="828"/>
      <c r="T310" s="828"/>
      <c r="U310" s="828"/>
      <c r="V310" s="828"/>
      <c r="W310" s="828"/>
      <c r="X310" s="828"/>
      <c r="Y310" s="828"/>
      <c r="Z310" s="828"/>
      <c r="AA310" s="828"/>
      <c r="AB310" s="828"/>
      <c r="AC310" s="828"/>
      <c r="AD310" s="828"/>
      <c r="AE310" s="828"/>
      <c r="AF310" s="828"/>
      <c r="AG310" s="828"/>
      <c r="AH310" s="828"/>
      <c r="AI310" s="828"/>
      <c r="AJ310" s="828"/>
      <c r="AK310" s="828"/>
      <c r="AL310" s="828"/>
      <c r="AM310" s="828"/>
      <c r="AN310" s="828"/>
      <c r="AO310" s="828"/>
      <c r="AP310" s="828"/>
      <c r="AQ310" s="828"/>
      <c r="AR310" s="828"/>
      <c r="AS310" s="828"/>
    </row>
    <row r="311" spans="1:45" s="891" customFormat="1" ht="15.75">
      <c r="A311" s="1078"/>
      <c r="B311" s="1083" t="s">
        <v>2872</v>
      </c>
      <c r="C311" s="1093"/>
      <c r="D311" s="1099" t="s">
        <v>3724</v>
      </c>
      <c r="E311" s="1094"/>
      <c r="F311" s="828"/>
      <c r="G311" s="828"/>
      <c r="H311" s="828"/>
      <c r="I311" s="828"/>
      <c r="J311" s="828"/>
      <c r="K311" s="828"/>
      <c r="L311" s="828"/>
      <c r="M311" s="828"/>
      <c r="N311" s="828"/>
      <c r="O311" s="828"/>
      <c r="P311" s="828"/>
      <c r="Q311" s="828"/>
      <c r="R311" s="828"/>
      <c r="S311" s="828"/>
      <c r="T311" s="828"/>
      <c r="U311" s="828"/>
      <c r="V311" s="828"/>
      <c r="W311" s="828"/>
      <c r="X311" s="828"/>
      <c r="Y311" s="828"/>
      <c r="Z311" s="828"/>
      <c r="AA311" s="828"/>
      <c r="AB311" s="828"/>
      <c r="AC311" s="828"/>
      <c r="AD311" s="828"/>
      <c r="AE311" s="828"/>
      <c r="AF311" s="828"/>
      <c r="AG311" s="828"/>
      <c r="AH311" s="828"/>
      <c r="AI311" s="828"/>
      <c r="AJ311" s="828"/>
      <c r="AK311" s="828"/>
      <c r="AL311" s="828"/>
      <c r="AM311" s="828"/>
      <c r="AN311" s="828"/>
      <c r="AO311" s="828"/>
      <c r="AP311" s="828"/>
      <c r="AQ311" s="828"/>
      <c r="AR311" s="828"/>
      <c r="AS311" s="828"/>
    </row>
    <row r="312" spans="1:45" s="888" customFormat="1" ht="31.5">
      <c r="A312" s="1078"/>
      <c r="B312" s="1444" t="s">
        <v>2873</v>
      </c>
      <c r="C312" s="1093"/>
      <c r="D312" s="1244" t="s">
        <v>3725</v>
      </c>
      <c r="E312" s="1094"/>
      <c r="F312" s="828"/>
      <c r="G312" s="828"/>
      <c r="H312" s="828"/>
      <c r="I312" s="828"/>
      <c r="J312" s="828"/>
      <c r="K312" s="828"/>
      <c r="L312" s="828"/>
      <c r="M312" s="828"/>
      <c r="N312" s="828"/>
      <c r="O312" s="828"/>
      <c r="P312" s="828"/>
      <c r="Q312" s="828"/>
      <c r="R312" s="828"/>
      <c r="S312" s="828"/>
      <c r="T312" s="828"/>
      <c r="U312" s="828"/>
      <c r="V312" s="828"/>
      <c r="W312" s="828"/>
      <c r="X312" s="828"/>
      <c r="Y312" s="828"/>
      <c r="Z312" s="828"/>
      <c r="AA312" s="828"/>
      <c r="AB312" s="828"/>
      <c r="AC312" s="828"/>
      <c r="AD312" s="828"/>
      <c r="AE312" s="828"/>
      <c r="AF312" s="828"/>
      <c r="AG312" s="828"/>
      <c r="AH312" s="828"/>
      <c r="AI312" s="828"/>
      <c r="AJ312" s="828"/>
      <c r="AK312" s="828"/>
      <c r="AL312" s="828"/>
      <c r="AM312" s="828"/>
      <c r="AN312" s="828"/>
      <c r="AO312" s="828"/>
      <c r="AP312" s="828"/>
      <c r="AQ312" s="828"/>
      <c r="AR312" s="828"/>
      <c r="AS312" s="828"/>
    </row>
    <row r="313" spans="1:45" s="887" customFormat="1" ht="33" customHeight="1">
      <c r="A313" s="1078"/>
      <c r="B313" s="1088" t="s">
        <v>3603</v>
      </c>
      <c r="C313" s="1093"/>
      <c r="D313" s="1099" t="s">
        <v>3726</v>
      </c>
      <c r="E313" s="1096"/>
      <c r="F313" s="828"/>
      <c r="G313" s="828"/>
      <c r="H313" s="828"/>
      <c r="I313" s="828"/>
      <c r="J313" s="828"/>
      <c r="K313" s="828"/>
      <c r="L313" s="828"/>
      <c r="M313" s="828"/>
      <c r="N313" s="828"/>
      <c r="O313" s="828"/>
      <c r="P313" s="828"/>
      <c r="Q313" s="828"/>
      <c r="R313" s="828"/>
      <c r="S313" s="828"/>
      <c r="T313" s="828"/>
      <c r="U313" s="828"/>
      <c r="V313" s="828"/>
      <c r="W313" s="828"/>
      <c r="X313" s="828"/>
      <c r="Y313" s="828"/>
      <c r="Z313" s="828"/>
      <c r="AA313" s="828"/>
      <c r="AB313" s="828"/>
      <c r="AC313" s="828"/>
      <c r="AD313" s="828"/>
      <c r="AE313" s="828"/>
      <c r="AF313" s="828"/>
      <c r="AG313" s="828"/>
      <c r="AH313" s="828"/>
      <c r="AI313" s="828"/>
      <c r="AJ313" s="828"/>
      <c r="AK313" s="828"/>
      <c r="AL313" s="828"/>
      <c r="AM313" s="828"/>
      <c r="AN313" s="828"/>
      <c r="AO313" s="828"/>
      <c r="AP313" s="828"/>
      <c r="AQ313" s="828"/>
      <c r="AR313" s="828"/>
      <c r="AS313" s="828"/>
    </row>
    <row r="314" spans="1:45" s="837" customFormat="1" ht="15.75" customHeight="1">
      <c r="A314" s="1078"/>
      <c r="B314" s="1085" t="s">
        <v>2874</v>
      </c>
      <c r="C314" s="1093"/>
      <c r="D314" s="1099" t="s">
        <v>3727</v>
      </c>
      <c r="E314" s="1094">
        <v>0</v>
      </c>
      <c r="F314" s="828"/>
      <c r="G314" s="828"/>
      <c r="H314" s="828"/>
      <c r="I314" s="828"/>
      <c r="J314" s="828"/>
      <c r="K314" s="828"/>
      <c r="L314" s="828"/>
      <c r="M314" s="828"/>
      <c r="N314" s="828"/>
      <c r="O314" s="828"/>
      <c r="P314" s="828"/>
      <c r="Q314" s="828"/>
      <c r="R314" s="828"/>
      <c r="S314" s="828"/>
      <c r="T314" s="828"/>
      <c r="U314" s="828"/>
      <c r="V314" s="828"/>
      <c r="W314" s="828"/>
      <c r="X314" s="828"/>
      <c r="Y314" s="828"/>
      <c r="Z314" s="828"/>
      <c r="AA314" s="828"/>
      <c r="AB314" s="828"/>
      <c r="AC314" s="828"/>
      <c r="AD314" s="828"/>
      <c r="AE314" s="828"/>
      <c r="AF314" s="828"/>
      <c r="AG314" s="828"/>
      <c r="AH314" s="828"/>
      <c r="AI314" s="828"/>
      <c r="AJ314" s="828"/>
      <c r="AK314" s="828"/>
      <c r="AL314" s="828"/>
      <c r="AM314" s="828"/>
      <c r="AN314" s="828"/>
      <c r="AO314" s="828"/>
      <c r="AP314" s="828"/>
      <c r="AQ314" s="828"/>
      <c r="AR314" s="828"/>
      <c r="AS314" s="828"/>
    </row>
    <row r="315" spans="1:45" s="888" customFormat="1" ht="15.75">
      <c r="A315" s="1078"/>
      <c r="B315" s="1228" t="s">
        <v>2875</v>
      </c>
      <c r="C315" s="1093"/>
      <c r="D315" s="1243" t="s">
        <v>3728</v>
      </c>
      <c r="E315" s="1094">
        <v>0</v>
      </c>
      <c r="F315" s="828"/>
      <c r="G315" s="828"/>
      <c r="H315" s="828"/>
      <c r="I315" s="828"/>
      <c r="J315" s="828"/>
      <c r="K315" s="828"/>
      <c r="L315" s="828"/>
      <c r="M315" s="828"/>
      <c r="N315" s="828"/>
      <c r="O315" s="828"/>
      <c r="P315" s="828"/>
      <c r="Q315" s="828"/>
      <c r="R315" s="828"/>
      <c r="S315" s="828"/>
      <c r="T315" s="828"/>
      <c r="U315" s="828"/>
      <c r="V315" s="828"/>
      <c r="W315" s="828"/>
      <c r="X315" s="828"/>
      <c r="Y315" s="828"/>
      <c r="Z315" s="828"/>
      <c r="AA315" s="828"/>
      <c r="AB315" s="828"/>
      <c r="AC315" s="828"/>
      <c r="AD315" s="828"/>
      <c r="AE315" s="828"/>
      <c r="AF315" s="828"/>
      <c r="AG315" s="828"/>
      <c r="AH315" s="828"/>
      <c r="AI315" s="828"/>
      <c r="AJ315" s="828"/>
      <c r="AK315" s="828"/>
      <c r="AL315" s="828"/>
      <c r="AM315" s="828"/>
      <c r="AN315" s="828"/>
      <c r="AO315" s="828"/>
      <c r="AP315" s="828"/>
      <c r="AQ315" s="828"/>
      <c r="AR315" s="828"/>
      <c r="AS315" s="828"/>
    </row>
    <row r="316" spans="1:45" s="888" customFormat="1" ht="15.75">
      <c r="A316" s="1078"/>
      <c r="B316" s="1085" t="s">
        <v>2876</v>
      </c>
      <c r="C316" s="1093"/>
      <c r="D316" s="1243" t="s">
        <v>3729</v>
      </c>
      <c r="E316" s="1094">
        <v>0</v>
      </c>
      <c r="F316" s="828"/>
      <c r="G316" s="828"/>
      <c r="H316" s="828"/>
      <c r="I316" s="828"/>
      <c r="J316" s="828"/>
      <c r="K316" s="828"/>
      <c r="L316" s="828"/>
      <c r="M316" s="828"/>
      <c r="N316" s="828"/>
      <c r="O316" s="828"/>
      <c r="P316" s="828"/>
      <c r="Q316" s="828"/>
      <c r="R316" s="828"/>
      <c r="S316" s="828"/>
      <c r="T316" s="828"/>
      <c r="U316" s="828"/>
      <c r="V316" s="828"/>
      <c r="W316" s="828"/>
      <c r="X316" s="828"/>
      <c r="Y316" s="828"/>
      <c r="Z316" s="828"/>
      <c r="AA316" s="828"/>
      <c r="AB316" s="828"/>
      <c r="AC316" s="828"/>
      <c r="AD316" s="828"/>
      <c r="AE316" s="828"/>
      <c r="AF316" s="828"/>
      <c r="AG316" s="828"/>
      <c r="AH316" s="828"/>
      <c r="AI316" s="828"/>
      <c r="AJ316" s="828"/>
      <c r="AK316" s="828"/>
      <c r="AL316" s="828"/>
      <c r="AM316" s="828"/>
      <c r="AN316" s="828"/>
      <c r="AO316" s="828"/>
      <c r="AP316" s="828"/>
      <c r="AQ316" s="828"/>
      <c r="AR316" s="828"/>
      <c r="AS316" s="828"/>
    </row>
    <row r="317" spans="1:45" s="888" customFormat="1" ht="31.5">
      <c r="A317" s="1078"/>
      <c r="B317" s="1088" t="s">
        <v>3604</v>
      </c>
      <c r="C317" s="1093"/>
      <c r="D317" s="1445" t="s">
        <v>3730</v>
      </c>
      <c r="E317" s="1094"/>
      <c r="F317" s="828"/>
      <c r="G317" s="828"/>
      <c r="H317" s="828"/>
      <c r="I317" s="828"/>
      <c r="J317" s="828"/>
      <c r="K317" s="828"/>
      <c r="L317" s="828"/>
      <c r="M317" s="828"/>
      <c r="N317" s="828"/>
      <c r="O317" s="828"/>
      <c r="P317" s="828"/>
      <c r="Q317" s="828"/>
      <c r="R317" s="828"/>
      <c r="S317" s="828"/>
      <c r="T317" s="828"/>
      <c r="U317" s="828"/>
      <c r="V317" s="828"/>
      <c r="W317" s="828"/>
      <c r="X317" s="828"/>
      <c r="Y317" s="828"/>
      <c r="Z317" s="828"/>
      <c r="AA317" s="828"/>
      <c r="AB317" s="828"/>
      <c r="AC317" s="828"/>
      <c r="AD317" s="828"/>
      <c r="AE317" s="828"/>
      <c r="AF317" s="828"/>
      <c r="AG317" s="828"/>
      <c r="AH317" s="828"/>
      <c r="AI317" s="828"/>
      <c r="AJ317" s="828"/>
      <c r="AK317" s="828"/>
      <c r="AL317" s="828"/>
      <c r="AM317" s="828"/>
      <c r="AN317" s="828"/>
      <c r="AO317" s="828"/>
      <c r="AP317" s="828"/>
      <c r="AQ317" s="828"/>
      <c r="AR317" s="828"/>
      <c r="AS317" s="828"/>
    </row>
    <row r="318" spans="1:45" s="888" customFormat="1" ht="31.5">
      <c r="A318" s="1078"/>
      <c r="B318" s="1088" t="s">
        <v>3605</v>
      </c>
      <c r="C318" s="1093"/>
      <c r="D318" s="1445" t="s">
        <v>3731</v>
      </c>
      <c r="E318" s="1094"/>
      <c r="F318" s="828"/>
      <c r="G318" s="828"/>
      <c r="H318" s="828"/>
      <c r="I318" s="828"/>
      <c r="J318" s="828"/>
      <c r="K318" s="828"/>
      <c r="L318" s="828"/>
      <c r="M318" s="828"/>
      <c r="N318" s="828"/>
      <c r="O318" s="828"/>
      <c r="P318" s="828"/>
      <c r="Q318" s="828"/>
      <c r="R318" s="828"/>
      <c r="S318" s="828"/>
      <c r="T318" s="828"/>
      <c r="U318" s="828"/>
      <c r="V318" s="828"/>
      <c r="W318" s="828"/>
      <c r="X318" s="828"/>
      <c r="Y318" s="828"/>
      <c r="Z318" s="828"/>
      <c r="AA318" s="828"/>
      <c r="AB318" s="828"/>
      <c r="AC318" s="828"/>
      <c r="AD318" s="828"/>
      <c r="AE318" s="828"/>
      <c r="AF318" s="828"/>
      <c r="AG318" s="828"/>
      <c r="AH318" s="828"/>
      <c r="AI318" s="828"/>
      <c r="AJ318" s="828"/>
      <c r="AK318" s="828"/>
      <c r="AL318" s="828"/>
      <c r="AM318" s="828"/>
      <c r="AN318" s="828"/>
      <c r="AO318" s="828"/>
      <c r="AP318" s="828"/>
      <c r="AQ318" s="828"/>
      <c r="AR318" s="828"/>
      <c r="AS318" s="828"/>
    </row>
    <row r="319" spans="1:45" s="888" customFormat="1" ht="15.75">
      <c r="A319" s="1078"/>
      <c r="B319" s="1087" t="s">
        <v>3606</v>
      </c>
      <c r="C319" s="1093"/>
      <c r="D319" s="1243" t="s">
        <v>3732</v>
      </c>
      <c r="E319" s="1094">
        <v>0</v>
      </c>
      <c r="F319" s="828"/>
      <c r="G319" s="828"/>
      <c r="H319" s="828"/>
      <c r="I319" s="828"/>
      <c r="J319" s="828"/>
      <c r="K319" s="828"/>
      <c r="L319" s="828"/>
      <c r="M319" s="828"/>
      <c r="N319" s="828"/>
      <c r="O319" s="828"/>
      <c r="P319" s="828"/>
      <c r="Q319" s="828"/>
      <c r="R319" s="828"/>
      <c r="S319" s="828"/>
      <c r="T319" s="828"/>
      <c r="U319" s="828"/>
      <c r="V319" s="828"/>
      <c r="W319" s="828"/>
      <c r="X319" s="828"/>
      <c r="Y319" s="828"/>
      <c r="Z319" s="828"/>
      <c r="AA319" s="828"/>
      <c r="AB319" s="828"/>
      <c r="AC319" s="828"/>
      <c r="AD319" s="828"/>
      <c r="AE319" s="828"/>
      <c r="AF319" s="828"/>
      <c r="AG319" s="828"/>
      <c r="AH319" s="828"/>
      <c r="AI319" s="828"/>
      <c r="AJ319" s="828"/>
      <c r="AK319" s="828"/>
      <c r="AL319" s="828"/>
      <c r="AM319" s="828"/>
      <c r="AN319" s="828"/>
      <c r="AO319" s="828"/>
      <c r="AP319" s="828"/>
      <c r="AQ319" s="828"/>
      <c r="AR319" s="828"/>
      <c r="AS319" s="828"/>
    </row>
    <row r="320" spans="1:45" s="888" customFormat="1" ht="15.75">
      <c r="A320" s="1078"/>
      <c r="B320" s="1087" t="s">
        <v>3607</v>
      </c>
      <c r="C320" s="1093"/>
      <c r="D320" s="1243" t="s">
        <v>3733</v>
      </c>
      <c r="E320" s="1094"/>
      <c r="F320" s="828"/>
      <c r="G320" s="828"/>
      <c r="H320" s="828"/>
      <c r="I320" s="828"/>
      <c r="J320" s="828"/>
      <c r="K320" s="828"/>
      <c r="L320" s="828"/>
      <c r="M320" s="828"/>
      <c r="N320" s="828"/>
      <c r="O320" s="828"/>
      <c r="P320" s="828"/>
      <c r="Q320" s="828"/>
      <c r="R320" s="828"/>
      <c r="S320" s="828"/>
      <c r="T320" s="828"/>
      <c r="U320" s="828"/>
      <c r="V320" s="828"/>
      <c r="W320" s="828"/>
      <c r="X320" s="828"/>
      <c r="Y320" s="828"/>
      <c r="Z320" s="828"/>
      <c r="AA320" s="828"/>
      <c r="AB320" s="828"/>
      <c r="AC320" s="828"/>
      <c r="AD320" s="828"/>
      <c r="AE320" s="828"/>
      <c r="AF320" s="828"/>
      <c r="AG320" s="828"/>
      <c r="AH320" s="828"/>
      <c r="AI320" s="828"/>
      <c r="AJ320" s="828"/>
      <c r="AK320" s="828"/>
      <c r="AL320" s="828"/>
      <c r="AM320" s="828"/>
      <c r="AN320" s="828"/>
      <c r="AO320" s="828"/>
      <c r="AP320" s="828"/>
      <c r="AQ320" s="828"/>
      <c r="AR320" s="828"/>
      <c r="AS320" s="828"/>
    </row>
    <row r="321" spans="1:45" s="888" customFormat="1" ht="15.75">
      <c r="A321" s="1078"/>
      <c r="B321" s="1082" t="s">
        <v>3833</v>
      </c>
      <c r="C321" s="744" t="s">
        <v>3551</v>
      </c>
      <c r="D321" s="1227"/>
      <c r="E321" s="1094"/>
      <c r="F321" s="828"/>
      <c r="G321" s="828"/>
      <c r="H321" s="828"/>
      <c r="I321" s="828"/>
      <c r="J321" s="828"/>
      <c r="K321" s="828"/>
      <c r="L321" s="828"/>
      <c r="M321" s="828"/>
      <c r="N321" s="828"/>
      <c r="O321" s="828"/>
      <c r="P321" s="828"/>
      <c r="Q321" s="828"/>
      <c r="R321" s="828"/>
      <c r="S321" s="828"/>
      <c r="T321" s="828"/>
      <c r="U321" s="828"/>
      <c r="V321" s="828"/>
      <c r="W321" s="828"/>
      <c r="X321" s="828"/>
      <c r="Y321" s="828"/>
      <c r="Z321" s="828"/>
      <c r="AA321" s="828"/>
      <c r="AB321" s="828"/>
      <c r="AC321" s="828"/>
      <c r="AD321" s="828"/>
      <c r="AE321" s="828"/>
      <c r="AF321" s="828"/>
      <c r="AG321" s="828"/>
      <c r="AH321" s="828"/>
      <c r="AI321" s="828"/>
      <c r="AJ321" s="828"/>
      <c r="AK321" s="828"/>
      <c r="AL321" s="828"/>
      <c r="AM321" s="828"/>
      <c r="AN321" s="828"/>
      <c r="AO321" s="828"/>
      <c r="AP321" s="828"/>
      <c r="AQ321" s="828"/>
      <c r="AR321" s="828"/>
      <c r="AS321" s="828"/>
    </row>
    <row r="322" spans="1:45" s="888" customFormat="1" ht="63">
      <c r="A322" s="1078"/>
      <c r="B322" s="1088" t="s">
        <v>3608</v>
      </c>
      <c r="C322" s="1093"/>
      <c r="D322" s="1227"/>
      <c r="E322" s="1094"/>
      <c r="F322" s="828"/>
      <c r="G322" s="828"/>
      <c r="H322" s="828"/>
      <c r="I322" s="828"/>
      <c r="J322" s="828"/>
      <c r="K322" s="828"/>
      <c r="L322" s="828"/>
      <c r="M322" s="828"/>
      <c r="N322" s="828"/>
      <c r="O322" s="828"/>
      <c r="P322" s="828"/>
      <c r="Q322" s="828"/>
      <c r="R322" s="828"/>
      <c r="S322" s="828"/>
      <c r="T322" s="828"/>
      <c r="U322" s="828"/>
      <c r="V322" s="828"/>
      <c r="W322" s="828"/>
      <c r="X322" s="828"/>
      <c r="Y322" s="828"/>
      <c r="Z322" s="828"/>
      <c r="AA322" s="828"/>
      <c r="AB322" s="828"/>
      <c r="AC322" s="828"/>
      <c r="AD322" s="828"/>
      <c r="AE322" s="828"/>
      <c r="AF322" s="828"/>
      <c r="AG322" s="828"/>
      <c r="AH322" s="828"/>
      <c r="AI322" s="828"/>
      <c r="AJ322" s="828"/>
      <c r="AK322" s="828"/>
      <c r="AL322" s="828"/>
      <c r="AM322" s="828"/>
      <c r="AN322" s="828"/>
      <c r="AO322" s="828"/>
      <c r="AP322" s="828"/>
      <c r="AQ322" s="828"/>
      <c r="AR322" s="828"/>
      <c r="AS322" s="828"/>
    </row>
    <row r="323" spans="1:45" s="888" customFormat="1" ht="15.75">
      <c r="A323" s="1078"/>
      <c r="B323" s="1231" t="s">
        <v>3609</v>
      </c>
      <c r="C323" s="1093"/>
      <c r="D323" s="1099" t="s">
        <v>2912</v>
      </c>
      <c r="E323" s="1094"/>
      <c r="F323" s="828"/>
      <c r="G323" s="828"/>
      <c r="H323" s="828"/>
      <c r="I323" s="828"/>
      <c r="J323" s="828"/>
      <c r="K323" s="828"/>
      <c r="L323" s="828"/>
      <c r="M323" s="828"/>
      <c r="N323" s="828"/>
      <c r="O323" s="828"/>
      <c r="P323" s="828"/>
      <c r="Q323" s="828"/>
      <c r="R323" s="828"/>
      <c r="S323" s="828"/>
      <c r="T323" s="828"/>
      <c r="U323" s="828"/>
      <c r="V323" s="828"/>
      <c r="W323" s="828"/>
      <c r="X323" s="828"/>
      <c r="Y323" s="828"/>
      <c r="Z323" s="828"/>
      <c r="AA323" s="828"/>
      <c r="AB323" s="828"/>
      <c r="AC323" s="828"/>
      <c r="AD323" s="828"/>
      <c r="AE323" s="828"/>
      <c r="AF323" s="828"/>
      <c r="AG323" s="828"/>
      <c r="AH323" s="828"/>
      <c r="AI323" s="828"/>
      <c r="AJ323" s="828"/>
      <c r="AK323" s="828"/>
      <c r="AL323" s="828"/>
      <c r="AM323" s="828"/>
      <c r="AN323" s="828"/>
      <c r="AO323" s="828"/>
      <c r="AP323" s="828"/>
      <c r="AQ323" s="828"/>
      <c r="AR323" s="828"/>
      <c r="AS323" s="828"/>
    </row>
    <row r="324" spans="1:45" s="888" customFormat="1" ht="15.75">
      <c r="A324" s="1078"/>
      <c r="B324" s="1212" t="s">
        <v>3610</v>
      </c>
      <c r="C324" s="1093"/>
      <c r="D324" s="1099" t="s">
        <v>2913</v>
      </c>
      <c r="E324" s="1094"/>
      <c r="F324" s="828"/>
      <c r="G324" s="828"/>
      <c r="H324" s="828"/>
      <c r="I324" s="828"/>
      <c r="J324" s="828"/>
      <c r="K324" s="828"/>
      <c r="L324" s="828"/>
      <c r="M324" s="828"/>
      <c r="N324" s="828"/>
      <c r="O324" s="828"/>
      <c r="P324" s="828"/>
      <c r="Q324" s="828"/>
      <c r="R324" s="828"/>
      <c r="S324" s="828"/>
      <c r="T324" s="828"/>
      <c r="U324" s="828"/>
      <c r="V324" s="828"/>
      <c r="W324" s="828"/>
      <c r="X324" s="828"/>
      <c r="Y324" s="828"/>
      <c r="Z324" s="828"/>
      <c r="AA324" s="828"/>
      <c r="AB324" s="828"/>
      <c r="AC324" s="828"/>
      <c r="AD324" s="828"/>
      <c r="AE324" s="828"/>
      <c r="AF324" s="828"/>
      <c r="AG324" s="828"/>
      <c r="AH324" s="828"/>
      <c r="AI324" s="828"/>
      <c r="AJ324" s="828"/>
      <c r="AK324" s="828"/>
      <c r="AL324" s="828"/>
      <c r="AM324" s="828"/>
      <c r="AN324" s="828"/>
      <c r="AO324" s="828"/>
      <c r="AP324" s="828"/>
      <c r="AQ324" s="828"/>
      <c r="AR324" s="828"/>
      <c r="AS324" s="828"/>
    </row>
    <row r="325" spans="1:45" s="888" customFormat="1" ht="48.75" customHeight="1">
      <c r="A325" s="1078"/>
      <c r="B325" s="1088" t="s">
        <v>3611</v>
      </c>
      <c r="C325" s="1093"/>
      <c r="D325" s="1227"/>
      <c r="E325" s="1094"/>
      <c r="F325" s="828"/>
      <c r="G325" s="828"/>
      <c r="H325" s="828"/>
      <c r="I325" s="828"/>
      <c r="J325" s="828"/>
      <c r="K325" s="828"/>
      <c r="L325" s="828"/>
      <c r="M325" s="828"/>
      <c r="N325" s="828"/>
      <c r="O325" s="828"/>
      <c r="P325" s="828"/>
      <c r="Q325" s="828"/>
      <c r="R325" s="828"/>
      <c r="S325" s="828"/>
      <c r="T325" s="828"/>
      <c r="U325" s="828"/>
      <c r="V325" s="828"/>
      <c r="W325" s="828"/>
      <c r="X325" s="828"/>
      <c r="Y325" s="828"/>
      <c r="Z325" s="828"/>
      <c r="AA325" s="828"/>
      <c r="AB325" s="828"/>
      <c r="AC325" s="828"/>
      <c r="AD325" s="828"/>
      <c r="AE325" s="828"/>
      <c r="AF325" s="828"/>
      <c r="AG325" s="828"/>
      <c r="AH325" s="828"/>
      <c r="AI325" s="828"/>
      <c r="AJ325" s="828"/>
      <c r="AK325" s="828"/>
      <c r="AL325" s="828"/>
      <c r="AM325" s="828"/>
      <c r="AN325" s="828"/>
      <c r="AO325" s="828"/>
      <c r="AP325" s="828"/>
      <c r="AQ325" s="828"/>
      <c r="AR325" s="828"/>
      <c r="AS325" s="828"/>
    </row>
    <row r="326" spans="1:45" s="888" customFormat="1" ht="15.75">
      <c r="A326" s="1078"/>
      <c r="B326" s="1089" t="s">
        <v>3612</v>
      </c>
      <c r="C326" s="1093"/>
      <c r="D326" s="1243" t="s">
        <v>2914</v>
      </c>
      <c r="E326" s="1094"/>
      <c r="F326" s="828"/>
      <c r="G326" s="828"/>
      <c r="H326" s="828"/>
      <c r="I326" s="828"/>
      <c r="J326" s="828"/>
      <c r="K326" s="828"/>
      <c r="L326" s="828"/>
      <c r="M326" s="828"/>
      <c r="N326" s="828"/>
      <c r="O326" s="828"/>
      <c r="P326" s="828"/>
      <c r="Q326" s="828"/>
      <c r="R326" s="828"/>
      <c r="S326" s="828"/>
      <c r="T326" s="828"/>
      <c r="U326" s="828"/>
      <c r="V326" s="828"/>
      <c r="W326" s="828"/>
      <c r="X326" s="828"/>
      <c r="Y326" s="828"/>
      <c r="Z326" s="828"/>
      <c r="AA326" s="828"/>
      <c r="AB326" s="828"/>
      <c r="AC326" s="828"/>
      <c r="AD326" s="828"/>
      <c r="AE326" s="828"/>
      <c r="AF326" s="828"/>
      <c r="AG326" s="828"/>
      <c r="AH326" s="828"/>
      <c r="AI326" s="828"/>
      <c r="AJ326" s="828"/>
      <c r="AK326" s="828"/>
      <c r="AL326" s="828"/>
      <c r="AM326" s="828"/>
      <c r="AN326" s="828"/>
      <c r="AO326" s="828"/>
      <c r="AP326" s="828"/>
      <c r="AQ326" s="828"/>
      <c r="AR326" s="828"/>
      <c r="AS326" s="828"/>
    </row>
    <row r="327" spans="1:45" s="888" customFormat="1" ht="15.75">
      <c r="A327" s="1078"/>
      <c r="B327" s="1087" t="s">
        <v>3613</v>
      </c>
      <c r="C327" s="1093"/>
      <c r="D327" s="1243" t="s">
        <v>2915</v>
      </c>
      <c r="E327" s="1094"/>
      <c r="F327" s="828"/>
      <c r="G327" s="828"/>
      <c r="H327" s="828"/>
      <c r="I327" s="828"/>
      <c r="J327" s="828"/>
      <c r="K327" s="828"/>
      <c r="L327" s="828"/>
      <c r="M327" s="828"/>
      <c r="N327" s="828"/>
      <c r="O327" s="828"/>
      <c r="P327" s="828"/>
      <c r="Q327" s="828"/>
      <c r="R327" s="828"/>
      <c r="S327" s="828"/>
      <c r="T327" s="828"/>
      <c r="U327" s="828"/>
      <c r="V327" s="828"/>
      <c r="W327" s="828"/>
      <c r="X327" s="828"/>
      <c r="Y327" s="828"/>
      <c r="Z327" s="828"/>
      <c r="AA327" s="828"/>
      <c r="AB327" s="828"/>
      <c r="AC327" s="828"/>
      <c r="AD327" s="828"/>
      <c r="AE327" s="828"/>
      <c r="AF327" s="828"/>
      <c r="AG327" s="828"/>
      <c r="AH327" s="828"/>
      <c r="AI327" s="828"/>
      <c r="AJ327" s="828"/>
      <c r="AK327" s="828"/>
      <c r="AL327" s="828"/>
      <c r="AM327" s="828"/>
      <c r="AN327" s="828"/>
      <c r="AO327" s="828"/>
      <c r="AP327" s="828"/>
      <c r="AQ327" s="828"/>
      <c r="AR327" s="828"/>
      <c r="AS327" s="828"/>
    </row>
    <row r="328" spans="1:45" s="888" customFormat="1" ht="15.75" customHeight="1">
      <c r="A328" s="1078"/>
      <c r="B328" s="1212" t="s">
        <v>3614</v>
      </c>
      <c r="C328" s="1093"/>
      <c r="D328" s="1099" t="s">
        <v>3734</v>
      </c>
      <c r="E328" s="1094"/>
      <c r="F328" s="828"/>
      <c r="G328" s="828"/>
      <c r="H328" s="828"/>
      <c r="I328" s="828"/>
      <c r="J328" s="828"/>
      <c r="K328" s="828"/>
      <c r="L328" s="828"/>
      <c r="M328" s="828"/>
      <c r="N328" s="828"/>
      <c r="O328" s="828"/>
      <c r="P328" s="828"/>
      <c r="Q328" s="828"/>
      <c r="R328" s="828"/>
      <c r="S328" s="828"/>
      <c r="T328" s="828"/>
      <c r="U328" s="828"/>
      <c r="V328" s="828"/>
      <c r="W328" s="828"/>
      <c r="X328" s="828"/>
      <c r="Y328" s="828"/>
      <c r="Z328" s="828"/>
      <c r="AA328" s="828"/>
      <c r="AB328" s="828"/>
      <c r="AC328" s="828"/>
      <c r="AD328" s="828"/>
      <c r="AE328" s="828"/>
      <c r="AF328" s="828"/>
      <c r="AG328" s="828"/>
      <c r="AH328" s="828"/>
      <c r="AI328" s="828"/>
      <c r="AJ328" s="828"/>
      <c r="AK328" s="828"/>
      <c r="AL328" s="828"/>
      <c r="AM328" s="828"/>
      <c r="AN328" s="828"/>
      <c r="AO328" s="828"/>
      <c r="AP328" s="828"/>
      <c r="AQ328" s="828"/>
      <c r="AR328" s="828"/>
      <c r="AS328" s="828"/>
    </row>
    <row r="329" spans="1:45" s="888" customFormat="1" ht="15.75">
      <c r="A329" s="1078"/>
      <c r="B329" s="1212" t="s">
        <v>3615</v>
      </c>
      <c r="C329" s="1093"/>
      <c r="D329" s="1099" t="s">
        <v>3735</v>
      </c>
      <c r="E329" s="1232"/>
      <c r="F329" s="828"/>
      <c r="G329" s="828"/>
      <c r="H329" s="828"/>
      <c r="I329" s="828"/>
      <c r="J329" s="828"/>
      <c r="K329" s="828"/>
      <c r="L329" s="828"/>
      <c r="M329" s="828"/>
      <c r="N329" s="828"/>
      <c r="O329" s="828"/>
      <c r="P329" s="828"/>
      <c r="Q329" s="828"/>
      <c r="R329" s="828"/>
      <c r="S329" s="828"/>
      <c r="T329" s="828"/>
      <c r="U329" s="828"/>
      <c r="V329" s="828"/>
      <c r="W329" s="828"/>
      <c r="X329" s="828"/>
      <c r="Y329" s="828"/>
      <c r="Z329" s="828"/>
      <c r="AA329" s="828"/>
      <c r="AB329" s="828"/>
      <c r="AC329" s="828"/>
      <c r="AD329" s="828"/>
      <c r="AE329" s="828"/>
      <c r="AF329" s="828"/>
      <c r="AG329" s="828"/>
      <c r="AH329" s="828"/>
      <c r="AI329" s="828"/>
      <c r="AJ329" s="828"/>
      <c r="AK329" s="828"/>
      <c r="AL329" s="828"/>
      <c r="AM329" s="828"/>
      <c r="AN329" s="828"/>
      <c r="AO329" s="828"/>
      <c r="AP329" s="828"/>
      <c r="AQ329" s="828"/>
      <c r="AR329" s="828"/>
      <c r="AS329" s="828"/>
    </row>
    <row r="330" spans="1:45" s="888" customFormat="1" ht="15.75">
      <c r="A330" s="1078"/>
      <c r="B330" s="1212" t="s">
        <v>3616</v>
      </c>
      <c r="C330" s="1093"/>
      <c r="D330" s="1099" t="s">
        <v>2378</v>
      </c>
      <c r="E330" s="1094"/>
      <c r="F330" s="828"/>
      <c r="G330" s="828"/>
      <c r="H330" s="828"/>
      <c r="I330" s="828"/>
      <c r="J330" s="828"/>
      <c r="K330" s="828"/>
      <c r="L330" s="828"/>
      <c r="M330" s="828"/>
      <c r="N330" s="828"/>
      <c r="O330" s="828"/>
      <c r="P330" s="828"/>
      <c r="Q330" s="828"/>
      <c r="R330" s="828"/>
      <c r="S330" s="828"/>
      <c r="T330" s="828"/>
      <c r="U330" s="828"/>
      <c r="V330" s="828"/>
      <c r="W330" s="828"/>
      <c r="X330" s="828"/>
      <c r="Y330" s="828"/>
      <c r="Z330" s="828"/>
      <c r="AA330" s="828"/>
      <c r="AB330" s="828"/>
      <c r="AC330" s="828"/>
      <c r="AD330" s="828"/>
      <c r="AE330" s="828"/>
      <c r="AF330" s="828"/>
      <c r="AG330" s="828"/>
      <c r="AH330" s="828"/>
      <c r="AI330" s="828"/>
      <c r="AJ330" s="828"/>
      <c r="AK330" s="828"/>
      <c r="AL330" s="828"/>
      <c r="AM330" s="828"/>
      <c r="AN330" s="828"/>
      <c r="AO330" s="828"/>
      <c r="AP330" s="828"/>
      <c r="AQ330" s="828"/>
      <c r="AR330" s="828"/>
      <c r="AS330" s="828"/>
    </row>
    <row r="331" spans="1:45" s="888" customFormat="1" ht="15.75">
      <c r="A331" s="941">
        <v>413</v>
      </c>
      <c r="B331" s="1212" t="s">
        <v>3617</v>
      </c>
      <c r="C331" s="1093"/>
      <c r="D331" s="1099" t="s">
        <v>2916</v>
      </c>
      <c r="E331" s="1094"/>
      <c r="F331" s="828"/>
      <c r="G331" s="828"/>
      <c r="H331" s="828"/>
      <c r="I331" s="828"/>
      <c r="J331" s="828"/>
      <c r="K331" s="828"/>
      <c r="L331" s="828"/>
      <c r="M331" s="828"/>
      <c r="N331" s="828"/>
      <c r="O331" s="828"/>
      <c r="P331" s="828"/>
      <c r="Q331" s="828"/>
      <c r="R331" s="828"/>
      <c r="S331" s="828"/>
      <c r="T331" s="828"/>
      <c r="U331" s="828"/>
      <c r="V331" s="828"/>
      <c r="W331" s="828"/>
      <c r="X331" s="828"/>
      <c r="Y331" s="828"/>
      <c r="Z331" s="828"/>
      <c r="AA331" s="828"/>
      <c r="AB331" s="828"/>
      <c r="AC331" s="828"/>
      <c r="AD331" s="828"/>
      <c r="AE331" s="828"/>
      <c r="AF331" s="828"/>
      <c r="AG331" s="828"/>
      <c r="AH331" s="828"/>
      <c r="AI331" s="828"/>
      <c r="AJ331" s="828"/>
      <c r="AK331" s="828"/>
      <c r="AL331" s="828"/>
      <c r="AM331" s="828"/>
      <c r="AN331" s="828"/>
      <c r="AO331" s="828"/>
      <c r="AP331" s="828"/>
      <c r="AQ331" s="828"/>
      <c r="AR331" s="828"/>
      <c r="AS331" s="828"/>
    </row>
    <row r="332" spans="1:45" s="888" customFormat="1" ht="15.75">
      <c r="A332" s="1078"/>
      <c r="B332" s="1212" t="s">
        <v>3736</v>
      </c>
      <c r="C332" s="914"/>
      <c r="D332" s="1099" t="s">
        <v>3737</v>
      </c>
      <c r="E332" s="1094"/>
      <c r="F332" s="828"/>
      <c r="G332" s="828"/>
      <c r="H332" s="828"/>
      <c r="I332" s="828"/>
      <c r="J332" s="828"/>
      <c r="K332" s="828"/>
      <c r="L332" s="828"/>
      <c r="M332" s="828"/>
      <c r="N332" s="828"/>
      <c r="O332" s="828"/>
      <c r="P332" s="828"/>
      <c r="Q332" s="828"/>
      <c r="R332" s="828"/>
      <c r="S332" s="828"/>
      <c r="T332" s="828"/>
      <c r="U332" s="828"/>
      <c r="V332" s="828"/>
      <c r="W332" s="828"/>
      <c r="X332" s="828"/>
      <c r="Y332" s="828"/>
      <c r="Z332" s="828"/>
      <c r="AA332" s="828"/>
      <c r="AB332" s="828"/>
      <c r="AC332" s="828"/>
      <c r="AD332" s="828"/>
      <c r="AE332" s="828"/>
      <c r="AF332" s="828"/>
      <c r="AG332" s="828"/>
      <c r="AH332" s="828"/>
      <c r="AI332" s="828"/>
      <c r="AJ332" s="828"/>
      <c r="AK332" s="828"/>
      <c r="AL332" s="828"/>
      <c r="AM332" s="828"/>
      <c r="AN332" s="828"/>
      <c r="AO332" s="828"/>
      <c r="AP332" s="828"/>
      <c r="AQ332" s="828"/>
      <c r="AR332" s="828"/>
      <c r="AS332" s="828"/>
    </row>
    <row r="333" spans="1:45" s="888" customFormat="1" ht="15.75">
      <c r="A333" s="1078"/>
      <c r="B333" s="1087" t="s">
        <v>3834</v>
      </c>
      <c r="C333" s="744" t="s">
        <v>3552</v>
      </c>
      <c r="D333" s="1227"/>
      <c r="E333" s="1094"/>
      <c r="F333" s="828"/>
      <c r="G333" s="828"/>
      <c r="H333" s="828"/>
      <c r="I333" s="828"/>
      <c r="J333" s="828"/>
      <c r="K333" s="828"/>
      <c r="L333" s="828"/>
      <c r="M333" s="828"/>
      <c r="N333" s="828"/>
      <c r="O333" s="828"/>
      <c r="P333" s="828"/>
      <c r="Q333" s="828"/>
      <c r="R333" s="828"/>
      <c r="S333" s="828"/>
      <c r="T333" s="828"/>
      <c r="U333" s="828"/>
      <c r="V333" s="828"/>
      <c r="W333" s="828"/>
      <c r="X333" s="828"/>
      <c r="Y333" s="828"/>
      <c r="Z333" s="828"/>
      <c r="AA333" s="828"/>
      <c r="AB333" s="828"/>
      <c r="AC333" s="828"/>
      <c r="AD333" s="828"/>
      <c r="AE333" s="828"/>
      <c r="AF333" s="828"/>
      <c r="AG333" s="828"/>
      <c r="AH333" s="828"/>
      <c r="AI333" s="828"/>
      <c r="AJ333" s="828"/>
      <c r="AK333" s="828"/>
      <c r="AL333" s="828"/>
      <c r="AM333" s="828"/>
      <c r="AN333" s="828"/>
      <c r="AO333" s="828"/>
      <c r="AP333" s="828"/>
      <c r="AQ333" s="828"/>
      <c r="AR333" s="828"/>
      <c r="AS333" s="828"/>
    </row>
    <row r="334" spans="1:45" s="888" customFormat="1" ht="15.75">
      <c r="A334" s="1078"/>
      <c r="B334" s="1085" t="s">
        <v>2379</v>
      </c>
      <c r="C334" s="1093"/>
      <c r="D334" s="1227"/>
      <c r="E334" s="1094"/>
      <c r="F334" s="828"/>
      <c r="G334" s="828"/>
      <c r="H334" s="828"/>
      <c r="I334" s="828"/>
      <c r="J334" s="828"/>
      <c r="K334" s="828"/>
      <c r="L334" s="828"/>
      <c r="M334" s="828"/>
      <c r="N334" s="828"/>
      <c r="O334" s="828"/>
      <c r="P334" s="828"/>
      <c r="Q334" s="828"/>
      <c r="R334" s="828"/>
      <c r="S334" s="828"/>
      <c r="T334" s="828"/>
      <c r="U334" s="828"/>
      <c r="V334" s="828"/>
      <c r="W334" s="828"/>
      <c r="X334" s="828"/>
      <c r="Y334" s="828"/>
      <c r="Z334" s="828"/>
      <c r="AA334" s="828"/>
      <c r="AB334" s="828"/>
      <c r="AC334" s="828"/>
      <c r="AD334" s="828"/>
      <c r="AE334" s="828"/>
      <c r="AF334" s="828"/>
      <c r="AG334" s="828"/>
      <c r="AH334" s="828"/>
      <c r="AI334" s="828"/>
      <c r="AJ334" s="828"/>
      <c r="AK334" s="828"/>
      <c r="AL334" s="828"/>
      <c r="AM334" s="828"/>
      <c r="AN334" s="828"/>
      <c r="AO334" s="828"/>
      <c r="AP334" s="828"/>
      <c r="AQ334" s="828"/>
      <c r="AR334" s="828"/>
      <c r="AS334" s="828"/>
    </row>
    <row r="335" spans="1:45" s="888" customFormat="1" ht="15.75">
      <c r="A335" s="1078"/>
      <c r="B335" s="890" t="s">
        <v>2880</v>
      </c>
      <c r="C335" s="1093"/>
      <c r="D335" s="1099" t="s">
        <v>3738</v>
      </c>
      <c r="E335" s="1094"/>
      <c r="F335" s="828"/>
      <c r="G335" s="828"/>
      <c r="H335" s="828"/>
      <c r="I335" s="828"/>
      <c r="J335" s="828"/>
      <c r="K335" s="828"/>
      <c r="L335" s="828"/>
      <c r="M335" s="828"/>
      <c r="N335" s="828"/>
      <c r="O335" s="828"/>
      <c r="P335" s="828"/>
      <c r="Q335" s="828"/>
      <c r="R335" s="828"/>
      <c r="S335" s="828"/>
      <c r="T335" s="828"/>
      <c r="U335" s="828"/>
      <c r="V335" s="828"/>
      <c r="W335" s="828"/>
      <c r="X335" s="828"/>
      <c r="Y335" s="828"/>
      <c r="Z335" s="828"/>
      <c r="AA335" s="828"/>
      <c r="AB335" s="828"/>
      <c r="AC335" s="828"/>
      <c r="AD335" s="828"/>
      <c r="AE335" s="828"/>
      <c r="AF335" s="828"/>
      <c r="AG335" s="828"/>
      <c r="AH335" s="828"/>
      <c r="AI335" s="828"/>
      <c r="AJ335" s="828"/>
      <c r="AK335" s="828"/>
      <c r="AL335" s="828"/>
      <c r="AM335" s="828"/>
      <c r="AN335" s="828"/>
      <c r="AO335" s="828"/>
      <c r="AP335" s="828"/>
      <c r="AQ335" s="828"/>
      <c r="AR335" s="828"/>
      <c r="AS335" s="828"/>
    </row>
    <row r="336" spans="1:45" s="888" customFormat="1" ht="15.75">
      <c r="A336" s="1078"/>
      <c r="B336" s="890" t="s">
        <v>2881</v>
      </c>
      <c r="C336" s="1093"/>
      <c r="D336" s="1099" t="s">
        <v>3739</v>
      </c>
      <c r="E336" s="1094"/>
      <c r="F336" s="828"/>
      <c r="G336" s="828"/>
      <c r="H336" s="828"/>
      <c r="I336" s="828"/>
      <c r="J336" s="828"/>
      <c r="K336" s="828"/>
      <c r="L336" s="828"/>
      <c r="M336" s="828"/>
      <c r="N336" s="828"/>
      <c r="O336" s="828"/>
      <c r="P336" s="828"/>
      <c r="Q336" s="828"/>
      <c r="R336" s="828"/>
      <c r="S336" s="828"/>
      <c r="T336" s="828"/>
      <c r="U336" s="828"/>
      <c r="V336" s="828"/>
      <c r="W336" s="828"/>
      <c r="X336" s="828"/>
      <c r="Y336" s="828"/>
      <c r="Z336" s="828"/>
      <c r="AA336" s="828"/>
      <c r="AB336" s="828"/>
      <c r="AC336" s="828"/>
      <c r="AD336" s="828"/>
      <c r="AE336" s="828"/>
      <c r="AF336" s="828"/>
      <c r="AG336" s="828"/>
      <c r="AH336" s="828"/>
      <c r="AI336" s="828"/>
      <c r="AJ336" s="828"/>
      <c r="AK336" s="828"/>
      <c r="AL336" s="828"/>
      <c r="AM336" s="828"/>
      <c r="AN336" s="828"/>
      <c r="AO336" s="828"/>
      <c r="AP336" s="828"/>
      <c r="AQ336" s="828"/>
      <c r="AR336" s="828"/>
      <c r="AS336" s="828"/>
    </row>
    <row r="337" spans="1:45" s="888" customFormat="1" ht="15.75">
      <c r="A337" s="1078"/>
      <c r="B337" s="1085" t="s">
        <v>2380</v>
      </c>
      <c r="C337" s="1093"/>
      <c r="D337" s="1227"/>
      <c r="E337" s="1094"/>
      <c r="F337" s="828"/>
      <c r="G337" s="828"/>
      <c r="H337" s="828"/>
      <c r="I337" s="828"/>
      <c r="J337" s="828"/>
      <c r="K337" s="828"/>
      <c r="L337" s="828"/>
      <c r="M337" s="828"/>
      <c r="N337" s="828"/>
      <c r="O337" s="828"/>
      <c r="P337" s="828"/>
      <c r="Q337" s="828"/>
      <c r="R337" s="828"/>
      <c r="S337" s="828"/>
      <c r="T337" s="828"/>
      <c r="U337" s="828"/>
      <c r="V337" s="828"/>
      <c r="W337" s="828"/>
      <c r="X337" s="828"/>
      <c r="Y337" s="828"/>
      <c r="Z337" s="828"/>
      <c r="AA337" s="828"/>
      <c r="AB337" s="828"/>
      <c r="AC337" s="828"/>
      <c r="AD337" s="828"/>
      <c r="AE337" s="828"/>
      <c r="AF337" s="828"/>
      <c r="AG337" s="828"/>
      <c r="AH337" s="828"/>
      <c r="AI337" s="828"/>
      <c r="AJ337" s="828"/>
      <c r="AK337" s="828"/>
      <c r="AL337" s="828"/>
      <c r="AM337" s="828"/>
      <c r="AN337" s="828"/>
      <c r="AO337" s="828"/>
      <c r="AP337" s="828"/>
      <c r="AQ337" s="828"/>
      <c r="AR337" s="828"/>
      <c r="AS337" s="828"/>
    </row>
    <row r="338" spans="1:45" s="888" customFormat="1" ht="15.75">
      <c r="A338" s="1078"/>
      <c r="B338" s="890" t="s">
        <v>2882</v>
      </c>
      <c r="C338" s="1093"/>
      <c r="D338" s="1099" t="s">
        <v>3712</v>
      </c>
      <c r="E338" s="1094"/>
      <c r="F338" s="828"/>
      <c r="G338" s="828"/>
      <c r="H338" s="828"/>
      <c r="I338" s="828"/>
      <c r="J338" s="828"/>
      <c r="K338" s="828"/>
      <c r="L338" s="828"/>
      <c r="M338" s="828"/>
      <c r="N338" s="828"/>
      <c r="O338" s="828"/>
      <c r="P338" s="828"/>
      <c r="Q338" s="828"/>
      <c r="R338" s="828"/>
      <c r="S338" s="828"/>
      <c r="T338" s="828"/>
      <c r="U338" s="828"/>
      <c r="V338" s="828"/>
      <c r="W338" s="828"/>
      <c r="X338" s="828"/>
      <c r="Y338" s="828"/>
      <c r="Z338" s="828"/>
      <c r="AA338" s="828"/>
      <c r="AB338" s="828"/>
      <c r="AC338" s="828"/>
      <c r="AD338" s="828"/>
      <c r="AE338" s="828"/>
      <c r="AF338" s="828"/>
      <c r="AG338" s="828"/>
      <c r="AH338" s="828"/>
      <c r="AI338" s="828"/>
      <c r="AJ338" s="828"/>
      <c r="AK338" s="828"/>
      <c r="AL338" s="828"/>
      <c r="AM338" s="828"/>
      <c r="AN338" s="828"/>
      <c r="AO338" s="828"/>
      <c r="AP338" s="828"/>
      <c r="AQ338" s="828"/>
      <c r="AR338" s="828"/>
      <c r="AS338" s="828"/>
    </row>
    <row r="339" spans="1:45" s="888" customFormat="1" ht="15.75">
      <c r="A339" s="1078"/>
      <c r="B339" s="890" t="s">
        <v>2381</v>
      </c>
      <c r="C339" s="1093"/>
      <c r="D339" s="1099" t="s">
        <v>3740</v>
      </c>
      <c r="E339" s="1094"/>
      <c r="F339" s="828"/>
      <c r="G339" s="828"/>
      <c r="H339" s="828"/>
      <c r="I339" s="828"/>
      <c r="J339" s="828"/>
      <c r="K339" s="828"/>
      <c r="L339" s="828"/>
      <c r="M339" s="828"/>
      <c r="N339" s="828"/>
      <c r="O339" s="828"/>
      <c r="P339" s="828"/>
      <c r="Q339" s="828"/>
      <c r="R339" s="828"/>
      <c r="S339" s="828"/>
      <c r="T339" s="828"/>
      <c r="U339" s="828"/>
      <c r="V339" s="828"/>
      <c r="W339" s="828"/>
      <c r="X339" s="828"/>
      <c r="Y339" s="828"/>
      <c r="Z339" s="828"/>
      <c r="AA339" s="828"/>
      <c r="AB339" s="828"/>
      <c r="AC339" s="828"/>
      <c r="AD339" s="828"/>
      <c r="AE339" s="828"/>
      <c r="AF339" s="828"/>
      <c r="AG339" s="828"/>
      <c r="AH339" s="828"/>
      <c r="AI339" s="828"/>
      <c r="AJ339" s="828"/>
      <c r="AK339" s="828"/>
      <c r="AL339" s="828"/>
      <c r="AM339" s="828"/>
      <c r="AN339" s="828"/>
      <c r="AO339" s="828"/>
      <c r="AP339" s="828"/>
      <c r="AQ339" s="828"/>
      <c r="AR339" s="828"/>
      <c r="AS339" s="828"/>
    </row>
    <row r="340" spans="1:45" s="888" customFormat="1" ht="15.75">
      <c r="A340" s="1078"/>
      <c r="B340" s="1085" t="s">
        <v>2382</v>
      </c>
      <c r="C340" s="1093"/>
      <c r="D340" s="1227"/>
      <c r="E340" s="1094"/>
      <c r="F340" s="828"/>
      <c r="G340" s="828"/>
      <c r="H340" s="828"/>
      <c r="I340" s="828"/>
      <c r="J340" s="828"/>
      <c r="K340" s="828"/>
      <c r="L340" s="828"/>
      <c r="M340" s="828"/>
      <c r="N340" s="828"/>
      <c r="O340" s="828"/>
      <c r="P340" s="828"/>
      <c r="Q340" s="828"/>
      <c r="R340" s="828"/>
      <c r="S340" s="828"/>
      <c r="T340" s="828"/>
      <c r="U340" s="828"/>
      <c r="V340" s="828"/>
      <c r="W340" s="828"/>
      <c r="X340" s="828"/>
      <c r="Y340" s="828"/>
      <c r="Z340" s="828"/>
      <c r="AA340" s="828"/>
      <c r="AB340" s="828"/>
      <c r="AC340" s="828"/>
      <c r="AD340" s="828"/>
      <c r="AE340" s="828"/>
      <c r="AF340" s="828"/>
      <c r="AG340" s="828"/>
      <c r="AH340" s="828"/>
      <c r="AI340" s="828"/>
      <c r="AJ340" s="828"/>
      <c r="AK340" s="828"/>
      <c r="AL340" s="828"/>
      <c r="AM340" s="828"/>
      <c r="AN340" s="828"/>
      <c r="AO340" s="828"/>
      <c r="AP340" s="828"/>
      <c r="AQ340" s="828"/>
      <c r="AR340" s="828"/>
      <c r="AS340" s="828"/>
    </row>
    <row r="341" spans="1:45" s="888" customFormat="1" ht="15.75">
      <c r="A341" s="1078"/>
      <c r="B341" s="890" t="s">
        <v>2883</v>
      </c>
      <c r="C341" s="1093"/>
      <c r="D341" s="1099" t="s">
        <v>3741</v>
      </c>
      <c r="E341" s="1094"/>
      <c r="F341" s="828"/>
      <c r="G341" s="828"/>
      <c r="H341" s="828"/>
      <c r="I341" s="828"/>
      <c r="J341" s="828"/>
      <c r="K341" s="828"/>
      <c r="L341" s="828"/>
      <c r="M341" s="828"/>
      <c r="N341" s="828"/>
      <c r="O341" s="828"/>
      <c r="P341" s="828"/>
      <c r="Q341" s="828"/>
      <c r="R341" s="828"/>
      <c r="S341" s="828"/>
      <c r="T341" s="828"/>
      <c r="U341" s="828"/>
      <c r="V341" s="828"/>
      <c r="W341" s="828"/>
      <c r="X341" s="828"/>
      <c r="Y341" s="828"/>
      <c r="Z341" s="828"/>
      <c r="AA341" s="828"/>
      <c r="AB341" s="828"/>
      <c r="AC341" s="828"/>
      <c r="AD341" s="828"/>
      <c r="AE341" s="828"/>
      <c r="AF341" s="828"/>
      <c r="AG341" s="828"/>
      <c r="AH341" s="828"/>
      <c r="AI341" s="828"/>
      <c r="AJ341" s="828"/>
      <c r="AK341" s="828"/>
      <c r="AL341" s="828"/>
      <c r="AM341" s="828"/>
      <c r="AN341" s="828"/>
      <c r="AO341" s="828"/>
      <c r="AP341" s="828"/>
      <c r="AQ341" s="828"/>
      <c r="AR341" s="828"/>
      <c r="AS341" s="828"/>
    </row>
    <row r="342" spans="1:45" s="888" customFormat="1" ht="15.75">
      <c r="A342" s="1078"/>
      <c r="B342" s="890" t="s">
        <v>2884</v>
      </c>
      <c r="C342" s="1093"/>
      <c r="D342" s="1099" t="s">
        <v>3742</v>
      </c>
      <c r="E342" s="1094"/>
      <c r="F342" s="828"/>
      <c r="G342" s="828"/>
      <c r="H342" s="828"/>
      <c r="I342" s="828"/>
      <c r="J342" s="828"/>
      <c r="K342" s="828"/>
      <c r="L342" s="828"/>
      <c r="M342" s="828"/>
      <c r="N342" s="828"/>
      <c r="O342" s="828"/>
      <c r="P342" s="828"/>
      <c r="Q342" s="828"/>
      <c r="R342" s="828"/>
      <c r="S342" s="828"/>
      <c r="T342" s="828"/>
      <c r="U342" s="828"/>
      <c r="V342" s="828"/>
      <c r="W342" s="828"/>
      <c r="X342" s="828"/>
      <c r="Y342" s="828"/>
      <c r="Z342" s="828"/>
      <c r="AA342" s="828"/>
      <c r="AB342" s="828"/>
      <c r="AC342" s="828"/>
      <c r="AD342" s="828"/>
      <c r="AE342" s="828"/>
      <c r="AF342" s="828"/>
      <c r="AG342" s="828"/>
      <c r="AH342" s="828"/>
      <c r="AI342" s="828"/>
      <c r="AJ342" s="828"/>
      <c r="AK342" s="828"/>
      <c r="AL342" s="828"/>
      <c r="AM342" s="828"/>
      <c r="AN342" s="828"/>
      <c r="AO342" s="828"/>
      <c r="AP342" s="828"/>
      <c r="AQ342" s="828"/>
      <c r="AR342" s="828"/>
      <c r="AS342" s="828"/>
    </row>
    <row r="343" spans="1:45" s="888" customFormat="1" ht="31.5">
      <c r="A343" s="1078"/>
      <c r="B343" s="1088" t="s">
        <v>3618</v>
      </c>
      <c r="C343" s="1093"/>
      <c r="D343" s="1099" t="s">
        <v>3743</v>
      </c>
      <c r="E343" s="1094"/>
      <c r="F343" s="828"/>
      <c r="G343" s="828"/>
      <c r="H343" s="828"/>
      <c r="I343" s="828"/>
      <c r="J343" s="828"/>
      <c r="K343" s="828"/>
      <c r="L343" s="828"/>
      <c r="M343" s="828"/>
      <c r="N343" s="828"/>
      <c r="O343" s="828"/>
      <c r="P343" s="828"/>
      <c r="Q343" s="828"/>
      <c r="R343" s="828"/>
      <c r="S343" s="828"/>
      <c r="T343" s="828"/>
      <c r="U343" s="828"/>
      <c r="V343" s="828"/>
      <c r="W343" s="828"/>
      <c r="X343" s="828"/>
      <c r="Y343" s="828"/>
      <c r="Z343" s="828"/>
      <c r="AA343" s="828"/>
      <c r="AB343" s="828"/>
      <c r="AC343" s="828"/>
      <c r="AD343" s="828"/>
      <c r="AE343" s="828"/>
      <c r="AF343" s="828"/>
      <c r="AG343" s="828"/>
      <c r="AH343" s="828"/>
      <c r="AI343" s="828"/>
      <c r="AJ343" s="828"/>
      <c r="AK343" s="828"/>
      <c r="AL343" s="828"/>
      <c r="AM343" s="828"/>
      <c r="AN343" s="828"/>
      <c r="AO343" s="828"/>
      <c r="AP343" s="828"/>
      <c r="AQ343" s="828"/>
      <c r="AR343" s="828"/>
      <c r="AS343" s="828"/>
    </row>
    <row r="344" spans="1:45" s="888" customFormat="1" ht="15.75">
      <c r="A344" s="1078"/>
      <c r="B344" s="1087" t="s">
        <v>3619</v>
      </c>
      <c r="C344" s="1093"/>
      <c r="D344" s="1099" t="s">
        <v>3744</v>
      </c>
      <c r="E344" s="1094"/>
      <c r="F344" s="828"/>
      <c r="G344" s="828"/>
      <c r="H344" s="828"/>
      <c r="I344" s="828"/>
      <c r="J344" s="828"/>
      <c r="K344" s="828"/>
      <c r="L344" s="828"/>
      <c r="M344" s="828"/>
      <c r="N344" s="828"/>
      <c r="O344" s="828"/>
      <c r="P344" s="828"/>
      <c r="Q344" s="828"/>
      <c r="R344" s="828"/>
      <c r="S344" s="828"/>
      <c r="T344" s="828"/>
      <c r="U344" s="828"/>
      <c r="V344" s="828"/>
      <c r="W344" s="828"/>
      <c r="X344" s="828"/>
      <c r="Y344" s="828"/>
      <c r="Z344" s="828"/>
      <c r="AA344" s="828"/>
      <c r="AB344" s="828"/>
      <c r="AC344" s="828"/>
      <c r="AD344" s="828"/>
      <c r="AE344" s="828"/>
      <c r="AF344" s="828"/>
      <c r="AG344" s="828"/>
      <c r="AH344" s="828"/>
      <c r="AI344" s="828"/>
      <c r="AJ344" s="828"/>
      <c r="AK344" s="828"/>
      <c r="AL344" s="828"/>
      <c r="AM344" s="828"/>
      <c r="AN344" s="828"/>
      <c r="AO344" s="828"/>
      <c r="AP344" s="828"/>
      <c r="AQ344" s="828"/>
      <c r="AR344" s="828"/>
      <c r="AS344" s="828"/>
    </row>
    <row r="345" spans="1:45" s="888" customFormat="1" ht="15.75">
      <c r="A345" s="1078"/>
      <c r="B345" s="1087" t="s">
        <v>3835</v>
      </c>
      <c r="C345" s="744" t="s">
        <v>3553</v>
      </c>
      <c r="D345" s="1099" t="s">
        <v>3745</v>
      </c>
      <c r="E345" s="1094"/>
      <c r="F345" s="828"/>
      <c r="G345" s="828"/>
      <c r="H345" s="828"/>
      <c r="I345" s="828"/>
      <c r="J345" s="828"/>
      <c r="K345" s="828"/>
      <c r="L345" s="828"/>
      <c r="M345" s="828"/>
      <c r="N345" s="828"/>
      <c r="O345" s="828"/>
      <c r="P345" s="828"/>
      <c r="Q345" s="828"/>
      <c r="R345" s="828"/>
      <c r="S345" s="828"/>
      <c r="T345" s="828"/>
      <c r="U345" s="828"/>
      <c r="V345" s="828"/>
      <c r="W345" s="828"/>
      <c r="X345" s="828"/>
      <c r="Y345" s="828"/>
      <c r="Z345" s="828"/>
      <c r="AA345" s="828"/>
      <c r="AB345" s="828"/>
      <c r="AC345" s="828"/>
      <c r="AD345" s="828"/>
      <c r="AE345" s="828"/>
      <c r="AF345" s="828"/>
      <c r="AG345" s="828"/>
      <c r="AH345" s="828"/>
      <c r="AI345" s="828"/>
      <c r="AJ345" s="828"/>
      <c r="AK345" s="828"/>
      <c r="AL345" s="828"/>
      <c r="AM345" s="828"/>
      <c r="AN345" s="828"/>
      <c r="AO345" s="828"/>
      <c r="AP345" s="828"/>
      <c r="AQ345" s="828"/>
      <c r="AR345" s="828"/>
      <c r="AS345" s="828"/>
    </row>
    <row r="346" spans="1:45" s="888" customFormat="1" ht="15.75">
      <c r="A346" s="1078"/>
      <c r="B346" s="1088" t="s">
        <v>3836</v>
      </c>
      <c r="C346" s="744" t="s">
        <v>3554</v>
      </c>
      <c r="D346" s="1227"/>
      <c r="E346" s="1094"/>
      <c r="F346" s="828"/>
      <c r="G346" s="828"/>
      <c r="H346" s="828"/>
      <c r="I346" s="828"/>
      <c r="J346" s="828"/>
      <c r="K346" s="828"/>
      <c r="L346" s="828"/>
      <c r="M346" s="828"/>
      <c r="N346" s="828"/>
      <c r="O346" s="828"/>
      <c r="P346" s="828"/>
      <c r="Q346" s="828"/>
      <c r="R346" s="828"/>
      <c r="S346" s="828"/>
      <c r="T346" s="828"/>
      <c r="U346" s="828"/>
      <c r="V346" s="828"/>
      <c r="W346" s="828"/>
      <c r="X346" s="828"/>
      <c r="Y346" s="828"/>
      <c r="Z346" s="828"/>
      <c r="AA346" s="828"/>
      <c r="AB346" s="828"/>
      <c r="AC346" s="828"/>
      <c r="AD346" s="828"/>
      <c r="AE346" s="828"/>
      <c r="AF346" s="828"/>
      <c r="AG346" s="828"/>
      <c r="AH346" s="828"/>
      <c r="AI346" s="828"/>
      <c r="AJ346" s="828"/>
      <c r="AK346" s="828"/>
      <c r="AL346" s="828"/>
      <c r="AM346" s="828"/>
      <c r="AN346" s="828"/>
      <c r="AO346" s="828"/>
      <c r="AP346" s="828"/>
      <c r="AQ346" s="828"/>
      <c r="AR346" s="828"/>
      <c r="AS346" s="828"/>
    </row>
    <row r="347" spans="1:45" s="888" customFormat="1" ht="47.25">
      <c r="A347" s="1078"/>
      <c r="B347" s="1088" t="s">
        <v>3620</v>
      </c>
      <c r="C347" s="1093"/>
      <c r="D347" s="1244" t="s">
        <v>3640</v>
      </c>
      <c r="E347" s="1094"/>
      <c r="F347" s="828"/>
      <c r="G347" s="828"/>
      <c r="H347" s="828"/>
      <c r="I347" s="828"/>
      <c r="J347" s="828"/>
      <c r="K347" s="828"/>
      <c r="L347" s="828"/>
      <c r="M347" s="828"/>
      <c r="N347" s="828"/>
      <c r="O347" s="828"/>
      <c r="P347" s="828"/>
      <c r="Q347" s="828"/>
      <c r="R347" s="828"/>
      <c r="S347" s="828"/>
      <c r="T347" s="828"/>
      <c r="U347" s="828"/>
      <c r="V347" s="828"/>
      <c r="W347" s="828"/>
      <c r="X347" s="828"/>
      <c r="Y347" s="828"/>
      <c r="Z347" s="828"/>
      <c r="AA347" s="828"/>
      <c r="AB347" s="828"/>
      <c r="AC347" s="828"/>
      <c r="AD347" s="828"/>
      <c r="AE347" s="828"/>
      <c r="AF347" s="828"/>
      <c r="AG347" s="828"/>
      <c r="AH347" s="828"/>
      <c r="AI347" s="828"/>
      <c r="AJ347" s="828"/>
      <c r="AK347" s="828"/>
      <c r="AL347" s="828"/>
      <c r="AM347" s="828"/>
      <c r="AN347" s="828"/>
      <c r="AO347" s="828"/>
      <c r="AP347" s="828"/>
      <c r="AQ347" s="828"/>
      <c r="AR347" s="828"/>
      <c r="AS347" s="828"/>
    </row>
    <row r="348" spans="1:45" s="888" customFormat="1" ht="31.5">
      <c r="A348" s="1078"/>
      <c r="B348" s="1088" t="s">
        <v>3621</v>
      </c>
      <c r="C348" s="1093"/>
      <c r="D348" s="1244" t="s">
        <v>3641</v>
      </c>
      <c r="E348" s="1094"/>
      <c r="F348" s="828"/>
      <c r="G348" s="828"/>
      <c r="H348" s="828"/>
      <c r="I348" s="828"/>
      <c r="J348" s="828"/>
      <c r="K348" s="828"/>
      <c r="L348" s="828"/>
      <c r="M348" s="828"/>
      <c r="N348" s="828"/>
      <c r="O348" s="828"/>
      <c r="P348" s="828"/>
      <c r="Q348" s="828"/>
      <c r="R348" s="828"/>
      <c r="S348" s="828"/>
      <c r="T348" s="828"/>
      <c r="U348" s="828"/>
      <c r="V348" s="828"/>
      <c r="W348" s="828"/>
      <c r="X348" s="828"/>
      <c r="Y348" s="828"/>
      <c r="Z348" s="828"/>
      <c r="AA348" s="828"/>
      <c r="AB348" s="828"/>
      <c r="AC348" s="828"/>
      <c r="AD348" s="828"/>
      <c r="AE348" s="828"/>
      <c r="AF348" s="828"/>
      <c r="AG348" s="828"/>
      <c r="AH348" s="828"/>
      <c r="AI348" s="828"/>
      <c r="AJ348" s="828"/>
      <c r="AK348" s="828"/>
      <c r="AL348" s="828"/>
      <c r="AM348" s="828"/>
      <c r="AN348" s="828"/>
      <c r="AO348" s="828"/>
      <c r="AP348" s="828"/>
      <c r="AQ348" s="828"/>
      <c r="AR348" s="828"/>
      <c r="AS348" s="828"/>
    </row>
    <row r="349" spans="1:45" s="888" customFormat="1" ht="47.25">
      <c r="A349" s="1078"/>
      <c r="B349" s="1088" t="s">
        <v>3622</v>
      </c>
      <c r="C349" s="1093"/>
      <c r="D349" s="1244" t="s">
        <v>3640</v>
      </c>
      <c r="E349" s="1094"/>
      <c r="F349" s="828"/>
      <c r="G349" s="828"/>
      <c r="H349" s="828"/>
      <c r="I349" s="828"/>
      <c r="J349" s="828"/>
      <c r="K349" s="828"/>
      <c r="L349" s="828"/>
      <c r="M349" s="828"/>
      <c r="N349" s="828"/>
      <c r="O349" s="828"/>
      <c r="P349" s="828"/>
      <c r="Q349" s="828"/>
      <c r="R349" s="828"/>
      <c r="S349" s="828"/>
      <c r="T349" s="828"/>
      <c r="U349" s="828"/>
      <c r="V349" s="828"/>
      <c r="W349" s="828"/>
      <c r="X349" s="828"/>
      <c r="Y349" s="828"/>
      <c r="Z349" s="828"/>
      <c r="AA349" s="828"/>
      <c r="AB349" s="828"/>
      <c r="AC349" s="828"/>
      <c r="AD349" s="828"/>
      <c r="AE349" s="828"/>
      <c r="AF349" s="828"/>
      <c r="AG349" s="828"/>
      <c r="AH349" s="828"/>
      <c r="AI349" s="828"/>
      <c r="AJ349" s="828"/>
      <c r="AK349" s="828"/>
      <c r="AL349" s="828"/>
      <c r="AM349" s="828"/>
      <c r="AN349" s="828"/>
      <c r="AO349" s="828"/>
      <c r="AP349" s="828"/>
      <c r="AQ349" s="828"/>
      <c r="AR349" s="828"/>
      <c r="AS349" s="828"/>
    </row>
    <row r="350" spans="1:45" s="888" customFormat="1" ht="31.5">
      <c r="A350" s="1078"/>
      <c r="B350" s="1088" t="s">
        <v>3623</v>
      </c>
      <c r="C350" s="1093"/>
      <c r="D350" s="1244" t="s">
        <v>3641</v>
      </c>
      <c r="E350" s="1094"/>
      <c r="F350" s="828"/>
      <c r="G350" s="828"/>
      <c r="H350" s="828"/>
      <c r="I350" s="828"/>
      <c r="J350" s="828"/>
      <c r="K350" s="828"/>
      <c r="L350" s="828"/>
      <c r="M350" s="828"/>
      <c r="N350" s="828"/>
      <c r="O350" s="828"/>
      <c r="P350" s="828"/>
      <c r="Q350" s="828"/>
      <c r="R350" s="828"/>
      <c r="S350" s="828"/>
      <c r="T350" s="828"/>
      <c r="U350" s="828"/>
      <c r="V350" s="828"/>
      <c r="W350" s="828"/>
      <c r="X350" s="828"/>
      <c r="Y350" s="828"/>
      <c r="Z350" s="828"/>
      <c r="AA350" s="828"/>
      <c r="AB350" s="828"/>
      <c r="AC350" s="828"/>
      <c r="AD350" s="828"/>
      <c r="AE350" s="828"/>
      <c r="AF350" s="828"/>
      <c r="AG350" s="828"/>
      <c r="AH350" s="828"/>
      <c r="AI350" s="828"/>
      <c r="AJ350" s="828"/>
      <c r="AK350" s="828"/>
      <c r="AL350" s="828"/>
      <c r="AM350" s="828"/>
      <c r="AN350" s="828"/>
      <c r="AO350" s="828"/>
      <c r="AP350" s="828"/>
      <c r="AQ350" s="828"/>
      <c r="AR350" s="828"/>
      <c r="AS350" s="828"/>
    </row>
    <row r="351" spans="1:45" s="888" customFormat="1" ht="15.75">
      <c r="A351" s="1078"/>
      <c r="B351" s="1088"/>
      <c r="C351" s="1093"/>
      <c r="D351" s="1244"/>
      <c r="E351" s="1094"/>
      <c r="F351" s="828"/>
      <c r="G351" s="828"/>
      <c r="H351" s="828"/>
      <c r="I351" s="828"/>
      <c r="J351" s="828"/>
      <c r="K351" s="828"/>
      <c r="L351" s="828"/>
      <c r="M351" s="828"/>
      <c r="N351" s="828"/>
      <c r="O351" s="828"/>
      <c r="P351" s="828"/>
      <c r="Q351" s="828"/>
      <c r="R351" s="828"/>
      <c r="S351" s="828"/>
      <c r="T351" s="828"/>
      <c r="U351" s="828"/>
      <c r="V351" s="828"/>
      <c r="W351" s="828"/>
      <c r="X351" s="828"/>
      <c r="Y351" s="828"/>
      <c r="Z351" s="828"/>
      <c r="AA351" s="828"/>
      <c r="AB351" s="828"/>
      <c r="AC351" s="828"/>
      <c r="AD351" s="828"/>
      <c r="AE351" s="828"/>
      <c r="AF351" s="828"/>
      <c r="AG351" s="828"/>
      <c r="AH351" s="828"/>
      <c r="AI351" s="828"/>
      <c r="AJ351" s="828"/>
      <c r="AK351" s="828"/>
      <c r="AL351" s="828"/>
      <c r="AM351" s="828"/>
      <c r="AN351" s="828"/>
      <c r="AO351" s="828"/>
      <c r="AP351" s="828"/>
      <c r="AQ351" s="828"/>
      <c r="AR351" s="828"/>
      <c r="AS351" s="828"/>
    </row>
    <row r="352" spans="1:45" s="888" customFormat="1" ht="15.75">
      <c r="A352" s="1078"/>
      <c r="B352" s="1432" t="s">
        <v>3624</v>
      </c>
      <c r="C352" s="1439"/>
      <c r="D352" s="1227"/>
      <c r="E352" s="1094"/>
      <c r="F352" s="828"/>
      <c r="G352" s="828"/>
      <c r="H352" s="828"/>
      <c r="I352" s="828"/>
      <c r="J352" s="828"/>
      <c r="K352" s="828"/>
      <c r="L352" s="828"/>
      <c r="M352" s="828"/>
      <c r="N352" s="828"/>
      <c r="O352" s="828"/>
      <c r="P352" s="828"/>
      <c r="Q352" s="828"/>
      <c r="R352" s="828"/>
      <c r="S352" s="828"/>
      <c r="T352" s="828"/>
      <c r="U352" s="828"/>
      <c r="V352" s="828"/>
      <c r="W352" s="828"/>
      <c r="X352" s="828"/>
      <c r="Y352" s="828"/>
      <c r="Z352" s="828"/>
      <c r="AA352" s="828"/>
      <c r="AB352" s="828"/>
      <c r="AC352" s="828"/>
      <c r="AD352" s="828"/>
      <c r="AE352" s="828"/>
      <c r="AF352" s="828"/>
      <c r="AG352" s="828"/>
      <c r="AH352" s="828"/>
      <c r="AI352" s="828"/>
      <c r="AJ352" s="828"/>
      <c r="AK352" s="828"/>
      <c r="AL352" s="828"/>
      <c r="AM352" s="828"/>
      <c r="AN352" s="828"/>
      <c r="AO352" s="828"/>
      <c r="AP352" s="828"/>
      <c r="AQ352" s="828"/>
      <c r="AR352" s="828"/>
      <c r="AS352" s="828"/>
    </row>
    <row r="353" spans="1:45" s="888" customFormat="1" ht="31.5">
      <c r="A353" s="1078"/>
      <c r="B353" s="1088" t="s">
        <v>3837</v>
      </c>
      <c r="C353" s="914" t="s">
        <v>3555</v>
      </c>
      <c r="D353" s="1099" t="s">
        <v>3747</v>
      </c>
      <c r="E353" s="1094"/>
      <c r="F353" s="828"/>
      <c r="G353" s="828"/>
      <c r="H353" s="828"/>
      <c r="I353" s="828"/>
      <c r="J353" s="828"/>
      <c r="K353" s="828"/>
      <c r="L353" s="828"/>
      <c r="M353" s="828"/>
      <c r="N353" s="828"/>
      <c r="O353" s="828"/>
      <c r="P353" s="828"/>
      <c r="Q353" s="828"/>
      <c r="R353" s="828"/>
      <c r="S353" s="828"/>
      <c r="T353" s="828"/>
      <c r="U353" s="828"/>
      <c r="V353" s="828"/>
      <c r="W353" s="828"/>
      <c r="X353" s="828"/>
      <c r="Y353" s="828"/>
      <c r="Z353" s="828"/>
      <c r="AA353" s="828"/>
      <c r="AB353" s="828"/>
      <c r="AC353" s="828"/>
      <c r="AD353" s="828"/>
      <c r="AE353" s="828"/>
      <c r="AF353" s="828"/>
      <c r="AG353" s="828"/>
      <c r="AH353" s="828"/>
      <c r="AI353" s="828"/>
      <c r="AJ353" s="828"/>
      <c r="AK353" s="828"/>
      <c r="AL353" s="828"/>
      <c r="AM353" s="828"/>
      <c r="AN353" s="828"/>
      <c r="AO353" s="828"/>
      <c r="AP353" s="828"/>
      <c r="AQ353" s="828"/>
      <c r="AR353" s="828"/>
      <c r="AS353" s="828"/>
    </row>
    <row r="354" spans="1:45" s="888" customFormat="1" ht="15.75">
      <c r="A354" s="1078"/>
      <c r="B354" s="1087" t="s">
        <v>3838</v>
      </c>
      <c r="C354" s="914" t="s">
        <v>3556</v>
      </c>
      <c r="D354" s="1227"/>
      <c r="E354" s="1094"/>
      <c r="F354" s="828"/>
      <c r="G354" s="828"/>
      <c r="H354" s="828"/>
      <c r="I354" s="828"/>
      <c r="J354" s="828"/>
      <c r="K354" s="828"/>
      <c r="L354" s="828"/>
      <c r="M354" s="828"/>
      <c r="N354" s="828"/>
      <c r="O354" s="828"/>
      <c r="P354" s="828"/>
      <c r="Q354" s="828"/>
      <c r="R354" s="828"/>
      <c r="S354" s="828"/>
      <c r="T354" s="828"/>
      <c r="U354" s="828"/>
      <c r="V354" s="828"/>
      <c r="W354" s="828"/>
      <c r="X354" s="828"/>
      <c r="Y354" s="828"/>
      <c r="Z354" s="828"/>
      <c r="AA354" s="828"/>
      <c r="AB354" s="828"/>
      <c r="AC354" s="828"/>
      <c r="AD354" s="828"/>
      <c r="AE354" s="828"/>
      <c r="AF354" s="828"/>
      <c r="AG354" s="828"/>
      <c r="AH354" s="828"/>
      <c r="AI354" s="828"/>
      <c r="AJ354" s="828"/>
      <c r="AK354" s="828"/>
      <c r="AL354" s="828"/>
      <c r="AM354" s="828"/>
      <c r="AN354" s="828"/>
      <c r="AO354" s="828"/>
      <c r="AP354" s="828"/>
      <c r="AQ354" s="828"/>
      <c r="AR354" s="828"/>
      <c r="AS354" s="828"/>
    </row>
    <row r="355" spans="1:45" s="888" customFormat="1" ht="63">
      <c r="A355" s="1078"/>
      <c r="B355" s="1083" t="s">
        <v>2885</v>
      </c>
      <c r="C355" s="1093"/>
      <c r="D355" s="1244" t="s">
        <v>3746</v>
      </c>
      <c r="E355" s="1094"/>
      <c r="F355" s="828"/>
      <c r="G355" s="828"/>
      <c r="H355" s="828"/>
      <c r="I355" s="828"/>
      <c r="J355" s="828"/>
      <c r="K355" s="828"/>
      <c r="L355" s="828"/>
      <c r="M355" s="828"/>
      <c r="N355" s="828"/>
      <c r="O355" s="828"/>
      <c r="P355" s="828"/>
      <c r="Q355" s="828"/>
      <c r="R355" s="828"/>
      <c r="S355" s="828"/>
      <c r="T355" s="828"/>
      <c r="U355" s="828"/>
      <c r="V355" s="828"/>
      <c r="W355" s="828"/>
      <c r="X355" s="828"/>
      <c r="Y355" s="828"/>
      <c r="Z355" s="828"/>
      <c r="AA355" s="828"/>
      <c r="AB355" s="828"/>
      <c r="AC355" s="828"/>
      <c r="AD355" s="828"/>
      <c r="AE355" s="828"/>
      <c r="AF355" s="828"/>
      <c r="AG355" s="828"/>
      <c r="AH355" s="828"/>
      <c r="AI355" s="828"/>
      <c r="AJ355" s="828"/>
      <c r="AK355" s="828"/>
      <c r="AL355" s="828"/>
      <c r="AM355" s="828"/>
      <c r="AN355" s="828"/>
      <c r="AO355" s="828"/>
      <c r="AP355" s="828"/>
      <c r="AQ355" s="828"/>
      <c r="AR355" s="828"/>
      <c r="AS355" s="828"/>
    </row>
    <row r="356" spans="1:45" s="888" customFormat="1" ht="15.75">
      <c r="A356" s="1078"/>
      <c r="B356" s="1083" t="s">
        <v>2870</v>
      </c>
      <c r="C356" s="1093"/>
      <c r="D356" s="1099" t="s">
        <v>3748</v>
      </c>
      <c r="E356" s="1094"/>
      <c r="F356" s="828"/>
      <c r="G356" s="828"/>
      <c r="H356" s="828"/>
      <c r="I356" s="828"/>
      <c r="J356" s="828"/>
      <c r="K356" s="828"/>
      <c r="L356" s="828"/>
      <c r="M356" s="828"/>
      <c r="N356" s="828"/>
      <c r="O356" s="828"/>
      <c r="P356" s="828"/>
      <c r="Q356" s="828"/>
      <c r="R356" s="828"/>
      <c r="S356" s="828"/>
      <c r="T356" s="828"/>
      <c r="U356" s="828"/>
      <c r="V356" s="828"/>
      <c r="W356" s="828"/>
      <c r="X356" s="828"/>
      <c r="Y356" s="828"/>
      <c r="Z356" s="828"/>
      <c r="AA356" s="828"/>
      <c r="AB356" s="828"/>
      <c r="AC356" s="828"/>
      <c r="AD356" s="828"/>
      <c r="AE356" s="828"/>
      <c r="AF356" s="828"/>
      <c r="AG356" s="828"/>
      <c r="AH356" s="828"/>
      <c r="AI356" s="828"/>
      <c r="AJ356" s="828"/>
      <c r="AK356" s="828"/>
      <c r="AL356" s="828"/>
      <c r="AM356" s="828"/>
      <c r="AN356" s="828"/>
      <c r="AO356" s="828"/>
      <c r="AP356" s="828"/>
      <c r="AQ356" s="828"/>
      <c r="AR356" s="828"/>
      <c r="AS356" s="828"/>
    </row>
    <row r="357" spans="1:45" s="888" customFormat="1" ht="31.5">
      <c r="A357" s="1078"/>
      <c r="B357" s="1083" t="s">
        <v>2886</v>
      </c>
      <c r="C357" s="1093"/>
      <c r="D357" s="1244" t="s">
        <v>3723</v>
      </c>
      <c r="E357" s="1094"/>
      <c r="F357" s="828"/>
      <c r="G357" s="828"/>
      <c r="H357" s="828"/>
      <c r="I357" s="828"/>
      <c r="J357" s="828"/>
      <c r="K357" s="828"/>
      <c r="L357" s="828"/>
      <c r="M357" s="828"/>
      <c r="N357" s="828"/>
      <c r="O357" s="828"/>
      <c r="P357" s="828"/>
      <c r="Q357" s="828"/>
      <c r="R357" s="828"/>
      <c r="S357" s="828"/>
      <c r="T357" s="828"/>
      <c r="U357" s="828"/>
      <c r="V357" s="828"/>
      <c r="W357" s="828"/>
      <c r="X357" s="828"/>
      <c r="Y357" s="828"/>
      <c r="Z357" s="828"/>
      <c r="AA357" s="828"/>
      <c r="AB357" s="828"/>
      <c r="AC357" s="828"/>
      <c r="AD357" s="828"/>
      <c r="AE357" s="828"/>
      <c r="AF357" s="828"/>
      <c r="AG357" s="828"/>
      <c r="AH357" s="828"/>
      <c r="AI357" s="828"/>
      <c r="AJ357" s="828"/>
      <c r="AK357" s="828"/>
      <c r="AL357" s="828"/>
      <c r="AM357" s="828"/>
      <c r="AN357" s="828"/>
      <c r="AO357" s="828"/>
      <c r="AP357" s="828"/>
      <c r="AQ357" s="828"/>
      <c r="AR357" s="828"/>
      <c r="AS357" s="828"/>
    </row>
    <row r="358" spans="1:45" s="888" customFormat="1" ht="31.5">
      <c r="A358" s="1078"/>
      <c r="B358" s="1090" t="s">
        <v>2887</v>
      </c>
      <c r="C358" s="1093"/>
      <c r="D358" s="1099" t="s">
        <v>3724</v>
      </c>
      <c r="E358" s="1094"/>
      <c r="F358" s="828"/>
      <c r="G358" s="828"/>
      <c r="H358" s="828"/>
      <c r="I358" s="828"/>
      <c r="J358" s="828"/>
      <c r="K358" s="828"/>
      <c r="L358" s="828"/>
      <c r="M358" s="828"/>
      <c r="N358" s="828"/>
      <c r="O358" s="828"/>
      <c r="P358" s="828"/>
      <c r="Q358" s="828"/>
      <c r="R358" s="828"/>
      <c r="S358" s="828"/>
      <c r="T358" s="828"/>
      <c r="U358" s="828"/>
      <c r="V358" s="828"/>
      <c r="W358" s="828"/>
      <c r="X358" s="828"/>
      <c r="Y358" s="828"/>
      <c r="Z358" s="828"/>
      <c r="AA358" s="828"/>
      <c r="AB358" s="828"/>
      <c r="AC358" s="828"/>
      <c r="AD358" s="828"/>
      <c r="AE358" s="828"/>
      <c r="AF358" s="828"/>
      <c r="AG358" s="828"/>
      <c r="AH358" s="828"/>
      <c r="AI358" s="828"/>
      <c r="AJ358" s="828"/>
      <c r="AK358" s="828"/>
      <c r="AL358" s="828"/>
      <c r="AM358" s="828"/>
      <c r="AN358" s="828"/>
      <c r="AO358" s="828"/>
      <c r="AP358" s="828"/>
      <c r="AQ358" s="828"/>
      <c r="AR358" s="828"/>
      <c r="AS358" s="828"/>
    </row>
    <row r="359" spans="1:45" s="888" customFormat="1" ht="31.5">
      <c r="A359" s="1078"/>
      <c r="B359" s="1090" t="s">
        <v>2888</v>
      </c>
      <c r="C359" s="1093"/>
      <c r="D359" s="1099" t="s">
        <v>3725</v>
      </c>
      <c r="E359" s="1094"/>
      <c r="F359" s="828"/>
      <c r="G359" s="828"/>
      <c r="H359" s="828"/>
      <c r="I359" s="828"/>
      <c r="J359" s="828"/>
      <c r="K359" s="828"/>
      <c r="L359" s="828"/>
      <c r="M359" s="828"/>
      <c r="N359" s="828"/>
      <c r="O359" s="828"/>
      <c r="P359" s="828"/>
      <c r="Q359" s="828"/>
      <c r="R359" s="828"/>
      <c r="S359" s="828"/>
      <c r="T359" s="828"/>
      <c r="U359" s="828"/>
      <c r="V359" s="828"/>
      <c r="W359" s="828"/>
      <c r="X359" s="828"/>
      <c r="Y359" s="828"/>
      <c r="Z359" s="828"/>
      <c r="AA359" s="828"/>
      <c r="AB359" s="828"/>
      <c r="AC359" s="828"/>
      <c r="AD359" s="828"/>
      <c r="AE359" s="828"/>
      <c r="AF359" s="828"/>
      <c r="AG359" s="828"/>
      <c r="AH359" s="828"/>
      <c r="AI359" s="828"/>
      <c r="AJ359" s="828"/>
      <c r="AK359" s="828"/>
      <c r="AL359" s="828"/>
      <c r="AM359" s="828"/>
      <c r="AN359" s="828"/>
      <c r="AO359" s="828"/>
      <c r="AP359" s="828"/>
      <c r="AQ359" s="828"/>
      <c r="AR359" s="828"/>
      <c r="AS359" s="828"/>
    </row>
    <row r="360" spans="1:45" s="888" customFormat="1" ht="31.5">
      <c r="A360" s="1078"/>
      <c r="B360" s="1088" t="s">
        <v>3603</v>
      </c>
      <c r="C360" s="1093"/>
      <c r="D360" s="1099" t="s">
        <v>3726</v>
      </c>
      <c r="E360" s="1094"/>
      <c r="F360" s="828"/>
      <c r="G360" s="828"/>
      <c r="H360" s="828"/>
      <c r="I360" s="828"/>
      <c r="J360" s="828"/>
      <c r="K360" s="828"/>
      <c r="L360" s="828"/>
      <c r="M360" s="828"/>
      <c r="N360" s="828"/>
      <c r="O360" s="828"/>
      <c r="P360" s="828"/>
      <c r="Q360" s="828"/>
      <c r="R360" s="828"/>
      <c r="S360" s="828"/>
      <c r="T360" s="828"/>
      <c r="U360" s="828"/>
      <c r="V360" s="828"/>
      <c r="W360" s="828"/>
      <c r="X360" s="828"/>
      <c r="Y360" s="828"/>
      <c r="Z360" s="828"/>
      <c r="AA360" s="828"/>
      <c r="AB360" s="828"/>
      <c r="AC360" s="828"/>
      <c r="AD360" s="828"/>
      <c r="AE360" s="828"/>
      <c r="AF360" s="828"/>
      <c r="AG360" s="828"/>
      <c r="AH360" s="828"/>
      <c r="AI360" s="828"/>
      <c r="AJ360" s="828"/>
      <c r="AK360" s="828"/>
      <c r="AL360" s="828"/>
      <c r="AM360" s="828"/>
      <c r="AN360" s="828"/>
      <c r="AO360" s="828"/>
      <c r="AP360" s="828"/>
      <c r="AQ360" s="828"/>
      <c r="AR360" s="828"/>
      <c r="AS360" s="828"/>
    </row>
    <row r="361" spans="1:45" s="888" customFormat="1" ht="15.75">
      <c r="A361" s="1078"/>
      <c r="B361" s="1085" t="s">
        <v>2874</v>
      </c>
      <c r="C361" s="1093"/>
      <c r="D361" s="1099" t="s">
        <v>3749</v>
      </c>
      <c r="E361" s="1094"/>
      <c r="F361" s="828"/>
      <c r="G361" s="828"/>
      <c r="H361" s="828"/>
      <c r="I361" s="828"/>
      <c r="J361" s="828"/>
      <c r="K361" s="828"/>
      <c r="L361" s="828"/>
      <c r="M361" s="828"/>
      <c r="N361" s="828"/>
      <c r="O361" s="828"/>
      <c r="P361" s="828"/>
      <c r="Q361" s="828"/>
      <c r="R361" s="828"/>
      <c r="S361" s="828"/>
      <c r="T361" s="828"/>
      <c r="U361" s="828"/>
      <c r="V361" s="828"/>
      <c r="W361" s="828"/>
      <c r="X361" s="828"/>
      <c r="Y361" s="828"/>
      <c r="Z361" s="828"/>
      <c r="AA361" s="828"/>
      <c r="AB361" s="828"/>
      <c r="AC361" s="828"/>
      <c r="AD361" s="828"/>
      <c r="AE361" s="828"/>
      <c r="AF361" s="828"/>
      <c r="AG361" s="828"/>
      <c r="AH361" s="828"/>
      <c r="AI361" s="828"/>
      <c r="AJ361" s="828"/>
      <c r="AK361" s="828"/>
      <c r="AL361" s="828"/>
      <c r="AM361" s="828"/>
      <c r="AN361" s="828"/>
      <c r="AO361" s="828"/>
      <c r="AP361" s="828"/>
      <c r="AQ361" s="828"/>
      <c r="AR361" s="828"/>
      <c r="AS361" s="828"/>
    </row>
    <row r="362" spans="1:45" s="888" customFormat="1" ht="15.75">
      <c r="A362" s="1078"/>
      <c r="B362" s="1085" t="s">
        <v>2875</v>
      </c>
      <c r="C362" s="1093"/>
      <c r="D362" s="1099" t="s">
        <v>3750</v>
      </c>
      <c r="E362" s="1094"/>
      <c r="F362" s="828"/>
      <c r="G362" s="828"/>
      <c r="H362" s="828"/>
      <c r="I362" s="828"/>
      <c r="J362" s="828"/>
      <c r="K362" s="828"/>
      <c r="L362" s="828"/>
      <c r="M362" s="828"/>
      <c r="N362" s="828"/>
      <c r="O362" s="828"/>
      <c r="P362" s="828"/>
      <c r="Q362" s="828"/>
      <c r="R362" s="828"/>
      <c r="S362" s="828"/>
      <c r="T362" s="828"/>
      <c r="U362" s="828"/>
      <c r="V362" s="828"/>
      <c r="W362" s="828"/>
      <c r="X362" s="828"/>
      <c r="Y362" s="828"/>
      <c r="Z362" s="828"/>
      <c r="AA362" s="828"/>
      <c r="AB362" s="828"/>
      <c r="AC362" s="828"/>
      <c r="AD362" s="828"/>
      <c r="AE362" s="828"/>
      <c r="AF362" s="828"/>
      <c r="AG362" s="828"/>
      <c r="AH362" s="828"/>
      <c r="AI362" s="828"/>
      <c r="AJ362" s="828"/>
      <c r="AK362" s="828"/>
      <c r="AL362" s="828"/>
      <c r="AM362" s="828"/>
      <c r="AN362" s="828"/>
      <c r="AO362" s="828"/>
      <c r="AP362" s="828"/>
      <c r="AQ362" s="828"/>
      <c r="AR362" s="828"/>
      <c r="AS362" s="828"/>
    </row>
    <row r="363" spans="1:45" s="888" customFormat="1" ht="15.75">
      <c r="A363" s="1078"/>
      <c r="B363" s="1085" t="s">
        <v>2876</v>
      </c>
      <c r="C363" s="1093"/>
      <c r="D363" s="1099" t="s">
        <v>3751</v>
      </c>
      <c r="E363" s="1094"/>
      <c r="F363" s="828"/>
      <c r="G363" s="828"/>
      <c r="H363" s="828"/>
      <c r="I363" s="828"/>
      <c r="J363" s="828"/>
      <c r="K363" s="828"/>
      <c r="L363" s="828"/>
      <c r="M363" s="828"/>
      <c r="N363" s="828"/>
      <c r="O363" s="828"/>
      <c r="P363" s="828"/>
      <c r="Q363" s="828"/>
      <c r="R363" s="828"/>
      <c r="S363" s="828"/>
      <c r="T363" s="828"/>
      <c r="U363" s="828"/>
      <c r="V363" s="828"/>
      <c r="W363" s="828"/>
      <c r="X363" s="828"/>
      <c r="Y363" s="828"/>
      <c r="Z363" s="828"/>
      <c r="AA363" s="828"/>
      <c r="AB363" s="828"/>
      <c r="AC363" s="828"/>
      <c r="AD363" s="828"/>
      <c r="AE363" s="828"/>
      <c r="AF363" s="828"/>
      <c r="AG363" s="828"/>
      <c r="AH363" s="828"/>
      <c r="AI363" s="828"/>
      <c r="AJ363" s="828"/>
      <c r="AK363" s="828"/>
      <c r="AL363" s="828"/>
      <c r="AM363" s="828"/>
      <c r="AN363" s="828"/>
      <c r="AO363" s="828"/>
      <c r="AP363" s="828"/>
      <c r="AQ363" s="828"/>
      <c r="AR363" s="828"/>
      <c r="AS363" s="828"/>
    </row>
    <row r="364" spans="1:45" s="888" customFormat="1" ht="31.5">
      <c r="A364" s="1078"/>
      <c r="B364" s="1088" t="s">
        <v>3625</v>
      </c>
      <c r="C364" s="1093"/>
      <c r="D364" s="1243" t="s">
        <v>3730</v>
      </c>
      <c r="E364" s="1094"/>
      <c r="F364" s="828"/>
      <c r="G364" s="828"/>
      <c r="H364" s="828"/>
      <c r="I364" s="828"/>
      <c r="J364" s="828"/>
      <c r="K364" s="828"/>
      <c r="L364" s="828"/>
      <c r="M364" s="828"/>
      <c r="N364" s="828"/>
      <c r="O364" s="828"/>
      <c r="P364" s="828"/>
      <c r="Q364" s="828"/>
      <c r="R364" s="828"/>
      <c r="S364" s="828"/>
      <c r="T364" s="828"/>
      <c r="U364" s="828"/>
      <c r="V364" s="828"/>
      <c r="W364" s="828"/>
      <c r="X364" s="828"/>
      <c r="Y364" s="828"/>
      <c r="Z364" s="828"/>
      <c r="AA364" s="828"/>
      <c r="AB364" s="828"/>
      <c r="AC364" s="828"/>
      <c r="AD364" s="828"/>
      <c r="AE364" s="828"/>
      <c r="AF364" s="828"/>
      <c r="AG364" s="828"/>
      <c r="AH364" s="828"/>
      <c r="AI364" s="828"/>
      <c r="AJ364" s="828"/>
      <c r="AK364" s="828"/>
      <c r="AL364" s="828"/>
      <c r="AM364" s="828"/>
      <c r="AN364" s="828"/>
      <c r="AO364" s="828"/>
      <c r="AP364" s="828"/>
      <c r="AQ364" s="828"/>
      <c r="AR364" s="828"/>
      <c r="AS364" s="828"/>
    </row>
    <row r="365" spans="1:45" s="888" customFormat="1" ht="31.5">
      <c r="A365" s="1078"/>
      <c r="B365" s="1088" t="s">
        <v>3605</v>
      </c>
      <c r="C365" s="1093"/>
      <c r="D365" s="1243" t="s">
        <v>3731</v>
      </c>
      <c r="E365" s="1094"/>
      <c r="F365" s="828"/>
      <c r="G365" s="828"/>
      <c r="H365" s="828"/>
      <c r="I365" s="828"/>
      <c r="J365" s="828"/>
      <c r="K365" s="828"/>
      <c r="L365" s="828"/>
      <c r="M365" s="828"/>
      <c r="N365" s="828"/>
      <c r="O365" s="828"/>
      <c r="P365" s="828"/>
      <c r="Q365" s="828"/>
      <c r="R365" s="828"/>
      <c r="S365" s="828"/>
      <c r="T365" s="828"/>
      <c r="U365" s="828"/>
      <c r="V365" s="828"/>
      <c r="W365" s="828"/>
      <c r="X365" s="828"/>
      <c r="Y365" s="828"/>
      <c r="Z365" s="828"/>
      <c r="AA365" s="828"/>
      <c r="AB365" s="828"/>
      <c r="AC365" s="828"/>
      <c r="AD365" s="828"/>
      <c r="AE365" s="828"/>
      <c r="AF365" s="828"/>
      <c r="AG365" s="828"/>
      <c r="AH365" s="828"/>
      <c r="AI365" s="828"/>
      <c r="AJ365" s="828"/>
      <c r="AK365" s="828"/>
      <c r="AL365" s="828"/>
      <c r="AM365" s="828"/>
      <c r="AN365" s="828"/>
      <c r="AO365" s="828"/>
      <c r="AP365" s="828"/>
      <c r="AQ365" s="828"/>
      <c r="AR365" s="828"/>
      <c r="AS365" s="828"/>
    </row>
    <row r="366" spans="1:45" s="888" customFormat="1" ht="15.75">
      <c r="A366" s="1078"/>
      <c r="B366" s="1087" t="s">
        <v>3606</v>
      </c>
      <c r="C366" s="1093"/>
      <c r="D366" s="1243" t="s">
        <v>3752</v>
      </c>
      <c r="E366" s="1094"/>
      <c r="F366" s="828"/>
      <c r="G366" s="828"/>
      <c r="H366" s="828"/>
      <c r="I366" s="828"/>
      <c r="J366" s="828"/>
      <c r="K366" s="828"/>
      <c r="L366" s="828"/>
      <c r="M366" s="828"/>
      <c r="N366" s="828"/>
      <c r="O366" s="828"/>
      <c r="P366" s="828"/>
      <c r="Q366" s="828"/>
      <c r="R366" s="828"/>
      <c r="S366" s="828"/>
      <c r="T366" s="828"/>
      <c r="U366" s="828"/>
      <c r="V366" s="828"/>
      <c r="W366" s="828"/>
      <c r="X366" s="828"/>
      <c r="Y366" s="828"/>
      <c r="Z366" s="828"/>
      <c r="AA366" s="828"/>
      <c r="AB366" s="828"/>
      <c r="AC366" s="828"/>
      <c r="AD366" s="828"/>
      <c r="AE366" s="828"/>
      <c r="AF366" s="828"/>
      <c r="AG366" s="828"/>
      <c r="AH366" s="828"/>
      <c r="AI366" s="828"/>
      <c r="AJ366" s="828"/>
      <c r="AK366" s="828"/>
      <c r="AL366" s="828"/>
      <c r="AM366" s="828"/>
      <c r="AN366" s="828"/>
      <c r="AO366" s="828"/>
      <c r="AP366" s="828"/>
      <c r="AQ366" s="828"/>
      <c r="AR366" s="828"/>
      <c r="AS366" s="828"/>
    </row>
    <row r="367" spans="1:45" s="888" customFormat="1" ht="15.75">
      <c r="A367" s="1078"/>
      <c r="B367" s="1087" t="s">
        <v>3607</v>
      </c>
      <c r="C367" s="1093"/>
      <c r="D367" s="1243" t="s">
        <v>3733</v>
      </c>
      <c r="E367" s="1094"/>
      <c r="F367" s="828"/>
      <c r="G367" s="828"/>
      <c r="H367" s="828"/>
      <c r="I367" s="828"/>
      <c r="J367" s="828"/>
      <c r="K367" s="828"/>
      <c r="L367" s="828"/>
      <c r="M367" s="828"/>
      <c r="N367" s="828"/>
      <c r="O367" s="828"/>
      <c r="P367" s="828"/>
      <c r="Q367" s="828"/>
      <c r="R367" s="828"/>
      <c r="S367" s="828"/>
      <c r="T367" s="828"/>
      <c r="U367" s="828"/>
      <c r="V367" s="828"/>
      <c r="W367" s="828"/>
      <c r="X367" s="828"/>
      <c r="Y367" s="828"/>
      <c r="Z367" s="828"/>
      <c r="AA367" s="828"/>
      <c r="AB367" s="828"/>
      <c r="AC367" s="828"/>
      <c r="AD367" s="828"/>
      <c r="AE367" s="828"/>
      <c r="AF367" s="828"/>
      <c r="AG367" s="828"/>
      <c r="AH367" s="828"/>
      <c r="AI367" s="828"/>
      <c r="AJ367" s="828"/>
      <c r="AK367" s="828"/>
      <c r="AL367" s="828"/>
      <c r="AM367" s="828"/>
      <c r="AN367" s="828"/>
      <c r="AO367" s="828"/>
      <c r="AP367" s="828"/>
      <c r="AQ367" s="828"/>
      <c r="AR367" s="828"/>
      <c r="AS367" s="828"/>
    </row>
    <row r="368" spans="1:45" s="888" customFormat="1" ht="15.75">
      <c r="A368" s="1078"/>
      <c r="B368" s="1446" t="s">
        <v>3839</v>
      </c>
      <c r="C368" s="762" t="s">
        <v>3557</v>
      </c>
      <c r="D368" s="1227"/>
      <c r="E368" s="1094"/>
      <c r="F368" s="828"/>
      <c r="G368" s="828"/>
      <c r="H368" s="828"/>
      <c r="I368" s="828"/>
      <c r="J368" s="828"/>
      <c r="K368" s="828"/>
      <c r="L368" s="828"/>
      <c r="M368" s="828"/>
      <c r="N368" s="828"/>
      <c r="O368" s="828"/>
      <c r="P368" s="828"/>
      <c r="Q368" s="828"/>
      <c r="R368" s="828"/>
      <c r="S368" s="828"/>
      <c r="T368" s="828"/>
      <c r="U368" s="828"/>
      <c r="V368" s="828"/>
      <c r="W368" s="828"/>
      <c r="X368" s="828"/>
      <c r="Y368" s="828"/>
      <c r="Z368" s="828"/>
      <c r="AA368" s="828"/>
      <c r="AB368" s="828"/>
      <c r="AC368" s="828"/>
      <c r="AD368" s="828"/>
      <c r="AE368" s="828"/>
      <c r="AF368" s="828"/>
      <c r="AG368" s="828"/>
      <c r="AH368" s="828"/>
      <c r="AI368" s="828"/>
      <c r="AJ368" s="828"/>
      <c r="AK368" s="828"/>
      <c r="AL368" s="828"/>
      <c r="AM368" s="828"/>
      <c r="AN368" s="828"/>
      <c r="AO368" s="828"/>
      <c r="AP368" s="828"/>
      <c r="AQ368" s="828"/>
      <c r="AR368" s="828"/>
      <c r="AS368" s="828"/>
    </row>
    <row r="369" spans="1:45" s="888" customFormat="1" ht="63">
      <c r="A369" s="1078"/>
      <c r="B369" s="1088" t="s">
        <v>2889</v>
      </c>
      <c r="C369" s="1093"/>
      <c r="D369" s="1227"/>
      <c r="E369" s="1094"/>
      <c r="F369" s="828"/>
      <c r="G369" s="828"/>
      <c r="H369" s="828"/>
      <c r="I369" s="828"/>
      <c r="J369" s="828"/>
      <c r="K369" s="828"/>
      <c r="L369" s="828"/>
      <c r="M369" s="828"/>
      <c r="N369" s="828"/>
      <c r="O369" s="828"/>
      <c r="P369" s="828"/>
      <c r="Q369" s="828"/>
      <c r="R369" s="828"/>
      <c r="S369" s="828"/>
      <c r="T369" s="828"/>
      <c r="U369" s="828"/>
      <c r="V369" s="828"/>
      <c r="W369" s="828"/>
      <c r="X369" s="828"/>
      <c r="Y369" s="828"/>
      <c r="Z369" s="828"/>
      <c r="AA369" s="828"/>
      <c r="AB369" s="828"/>
      <c r="AC369" s="828"/>
      <c r="AD369" s="828"/>
      <c r="AE369" s="828"/>
      <c r="AF369" s="828"/>
      <c r="AG369" s="828"/>
      <c r="AH369" s="828"/>
      <c r="AI369" s="828"/>
      <c r="AJ369" s="828"/>
      <c r="AK369" s="828"/>
      <c r="AL369" s="828"/>
      <c r="AM369" s="828"/>
      <c r="AN369" s="828"/>
      <c r="AO369" s="828"/>
      <c r="AP369" s="828"/>
      <c r="AQ369" s="828"/>
      <c r="AR369" s="828"/>
      <c r="AS369" s="828"/>
    </row>
    <row r="370" spans="1:45" s="888" customFormat="1" ht="15.75">
      <c r="A370" s="1078"/>
      <c r="B370" s="1233" t="s">
        <v>2890</v>
      </c>
      <c r="C370" s="1093"/>
      <c r="D370" s="1099" t="s">
        <v>2912</v>
      </c>
      <c r="E370" s="1094"/>
      <c r="F370" s="828"/>
      <c r="G370" s="828"/>
      <c r="H370" s="828"/>
      <c r="I370" s="828"/>
      <c r="J370" s="828"/>
      <c r="K370" s="828"/>
      <c r="L370" s="828"/>
      <c r="M370" s="828"/>
      <c r="N370" s="828"/>
      <c r="O370" s="828"/>
      <c r="P370" s="828"/>
      <c r="Q370" s="828"/>
      <c r="R370" s="828"/>
      <c r="S370" s="828"/>
      <c r="T370" s="828"/>
      <c r="U370" s="828"/>
      <c r="V370" s="828"/>
      <c r="W370" s="828"/>
      <c r="X370" s="828"/>
      <c r="Y370" s="828"/>
      <c r="Z370" s="828"/>
      <c r="AA370" s="828"/>
      <c r="AB370" s="828"/>
      <c r="AC370" s="828"/>
      <c r="AD370" s="828"/>
      <c r="AE370" s="828"/>
      <c r="AF370" s="828"/>
      <c r="AG370" s="828"/>
      <c r="AH370" s="828"/>
      <c r="AI370" s="828"/>
      <c r="AJ370" s="828"/>
      <c r="AK370" s="828"/>
      <c r="AL370" s="828"/>
      <c r="AM370" s="828"/>
      <c r="AN370" s="828"/>
      <c r="AO370" s="828"/>
      <c r="AP370" s="828"/>
      <c r="AQ370" s="828"/>
      <c r="AR370" s="828"/>
      <c r="AS370" s="828"/>
    </row>
    <row r="371" spans="1:45" s="888" customFormat="1" ht="15.75">
      <c r="A371" s="1078"/>
      <c r="B371" s="1233" t="s">
        <v>2891</v>
      </c>
      <c r="C371" s="1093"/>
      <c r="D371" s="1099" t="s">
        <v>2913</v>
      </c>
      <c r="E371" s="1094"/>
      <c r="F371" s="828"/>
      <c r="G371" s="828"/>
      <c r="H371" s="828"/>
      <c r="I371" s="828"/>
      <c r="J371" s="828"/>
      <c r="K371" s="828"/>
      <c r="L371" s="828"/>
      <c r="M371" s="828"/>
      <c r="N371" s="828"/>
      <c r="O371" s="828"/>
      <c r="P371" s="828"/>
      <c r="Q371" s="828"/>
      <c r="R371" s="828"/>
      <c r="S371" s="828"/>
      <c r="T371" s="828"/>
      <c r="U371" s="828"/>
      <c r="V371" s="828"/>
      <c r="W371" s="828"/>
      <c r="X371" s="828"/>
      <c r="Y371" s="828"/>
      <c r="Z371" s="828"/>
      <c r="AA371" s="828"/>
      <c r="AB371" s="828"/>
      <c r="AC371" s="828"/>
      <c r="AD371" s="828"/>
      <c r="AE371" s="828"/>
      <c r="AF371" s="828"/>
      <c r="AG371" s="828"/>
      <c r="AH371" s="828"/>
      <c r="AI371" s="828"/>
      <c r="AJ371" s="828"/>
      <c r="AK371" s="828"/>
      <c r="AL371" s="828"/>
      <c r="AM371" s="828"/>
      <c r="AN371" s="828"/>
      <c r="AO371" s="828"/>
      <c r="AP371" s="828"/>
      <c r="AQ371" s="828"/>
      <c r="AR371" s="828"/>
      <c r="AS371" s="828"/>
    </row>
    <row r="372" spans="1:45" s="888" customFormat="1" ht="51.75" customHeight="1">
      <c r="A372" s="1078"/>
      <c r="B372" s="1088" t="s">
        <v>2892</v>
      </c>
      <c r="C372" s="1093"/>
      <c r="D372" s="1227"/>
      <c r="E372" s="1094"/>
      <c r="F372" s="828"/>
      <c r="G372" s="828"/>
      <c r="H372" s="828"/>
      <c r="I372" s="828"/>
      <c r="J372" s="828"/>
      <c r="K372" s="828"/>
      <c r="L372" s="828"/>
      <c r="M372" s="828"/>
      <c r="N372" s="828"/>
      <c r="O372" s="828"/>
      <c r="P372" s="828"/>
      <c r="Q372" s="828"/>
      <c r="R372" s="828"/>
      <c r="S372" s="828"/>
      <c r="T372" s="828"/>
      <c r="U372" s="828"/>
      <c r="V372" s="828"/>
      <c r="W372" s="828"/>
      <c r="X372" s="828"/>
      <c r="Y372" s="828"/>
      <c r="Z372" s="828"/>
      <c r="AA372" s="828"/>
      <c r="AB372" s="828"/>
      <c r="AC372" s="828"/>
      <c r="AD372" s="828"/>
      <c r="AE372" s="828"/>
      <c r="AF372" s="828"/>
      <c r="AG372" s="828"/>
      <c r="AH372" s="828"/>
      <c r="AI372" s="828"/>
      <c r="AJ372" s="828"/>
      <c r="AK372" s="828"/>
      <c r="AL372" s="828"/>
      <c r="AM372" s="828"/>
      <c r="AN372" s="828"/>
      <c r="AO372" s="828"/>
      <c r="AP372" s="828"/>
      <c r="AQ372" s="828"/>
      <c r="AR372" s="828"/>
      <c r="AS372" s="828"/>
    </row>
    <row r="373" spans="1:45" s="888" customFormat="1" ht="15.75">
      <c r="A373" s="1078"/>
      <c r="B373" s="1234" t="s">
        <v>3626</v>
      </c>
      <c r="C373" s="1093"/>
      <c r="D373" s="1099" t="s">
        <v>2914</v>
      </c>
      <c r="E373" s="1094"/>
      <c r="F373" s="828"/>
      <c r="G373" s="828"/>
      <c r="H373" s="828"/>
      <c r="I373" s="828"/>
      <c r="J373" s="828"/>
      <c r="K373" s="828"/>
      <c r="L373" s="828"/>
      <c r="M373" s="828"/>
      <c r="N373" s="828"/>
      <c r="O373" s="828"/>
      <c r="P373" s="828"/>
      <c r="Q373" s="828"/>
      <c r="R373" s="828"/>
      <c r="S373" s="828"/>
      <c r="T373" s="828"/>
      <c r="U373" s="828"/>
      <c r="V373" s="828"/>
      <c r="W373" s="828"/>
      <c r="X373" s="828"/>
      <c r="Y373" s="828"/>
      <c r="Z373" s="828"/>
      <c r="AA373" s="828"/>
      <c r="AB373" s="828"/>
      <c r="AC373" s="828"/>
      <c r="AD373" s="828"/>
      <c r="AE373" s="828"/>
      <c r="AF373" s="828"/>
      <c r="AG373" s="828"/>
      <c r="AH373" s="828"/>
      <c r="AI373" s="828"/>
      <c r="AJ373" s="828"/>
      <c r="AK373" s="828"/>
      <c r="AL373" s="828"/>
      <c r="AM373" s="828"/>
      <c r="AN373" s="828"/>
      <c r="AO373" s="828"/>
      <c r="AP373" s="828"/>
      <c r="AQ373" s="828"/>
      <c r="AR373" s="828"/>
      <c r="AS373" s="828"/>
    </row>
    <row r="374" spans="1:45" s="888" customFormat="1" ht="15.75">
      <c r="A374" s="1078"/>
      <c r="B374" s="1235" t="s">
        <v>3627</v>
      </c>
      <c r="C374" s="1093"/>
      <c r="D374" s="1099" t="s">
        <v>2915</v>
      </c>
      <c r="E374" s="1094"/>
      <c r="F374" s="828"/>
      <c r="G374" s="828"/>
      <c r="H374" s="828"/>
      <c r="I374" s="828"/>
      <c r="J374" s="828"/>
      <c r="K374" s="828"/>
      <c r="L374" s="828"/>
      <c r="M374" s="828"/>
      <c r="N374" s="828"/>
      <c r="O374" s="828"/>
      <c r="P374" s="828"/>
      <c r="Q374" s="828"/>
      <c r="R374" s="828"/>
      <c r="S374" s="828"/>
      <c r="T374" s="828"/>
      <c r="U374" s="828"/>
      <c r="V374" s="828"/>
      <c r="W374" s="828"/>
      <c r="X374" s="828"/>
      <c r="Y374" s="828"/>
      <c r="Z374" s="828"/>
      <c r="AA374" s="828"/>
      <c r="AB374" s="828"/>
      <c r="AC374" s="828"/>
      <c r="AD374" s="828"/>
      <c r="AE374" s="828"/>
      <c r="AF374" s="828"/>
      <c r="AG374" s="828"/>
      <c r="AH374" s="828"/>
      <c r="AI374" s="828"/>
      <c r="AJ374" s="828"/>
      <c r="AK374" s="828"/>
      <c r="AL374" s="828"/>
      <c r="AM374" s="828"/>
      <c r="AN374" s="828"/>
      <c r="AO374" s="828"/>
      <c r="AP374" s="828"/>
      <c r="AQ374" s="828"/>
      <c r="AR374" s="828"/>
      <c r="AS374" s="828"/>
    </row>
    <row r="375" spans="1:45" s="888" customFormat="1" ht="15.75">
      <c r="A375" s="1078"/>
      <c r="B375" s="1083" t="s">
        <v>2877</v>
      </c>
      <c r="C375" s="1093"/>
      <c r="D375" s="1099" t="s">
        <v>3734</v>
      </c>
      <c r="E375" s="1094"/>
      <c r="F375" s="828"/>
      <c r="G375" s="828"/>
      <c r="H375" s="828"/>
      <c r="I375" s="828"/>
      <c r="J375" s="828"/>
      <c r="K375" s="828"/>
      <c r="L375" s="828"/>
      <c r="M375" s="828"/>
      <c r="N375" s="828"/>
      <c r="O375" s="828"/>
      <c r="P375" s="828"/>
      <c r="Q375" s="828"/>
      <c r="R375" s="828"/>
      <c r="S375" s="828"/>
      <c r="T375" s="828"/>
      <c r="U375" s="828"/>
      <c r="V375" s="828"/>
      <c r="W375" s="828"/>
      <c r="X375" s="828"/>
      <c r="Y375" s="828"/>
      <c r="Z375" s="828"/>
      <c r="AA375" s="828"/>
      <c r="AB375" s="828"/>
      <c r="AC375" s="828"/>
      <c r="AD375" s="828"/>
      <c r="AE375" s="828"/>
      <c r="AF375" s="828"/>
      <c r="AG375" s="828"/>
      <c r="AH375" s="828"/>
      <c r="AI375" s="828"/>
      <c r="AJ375" s="828"/>
      <c r="AK375" s="828"/>
      <c r="AL375" s="828"/>
      <c r="AM375" s="828"/>
      <c r="AN375" s="828"/>
      <c r="AO375" s="828"/>
      <c r="AP375" s="828"/>
      <c r="AQ375" s="828"/>
      <c r="AR375" s="828"/>
      <c r="AS375" s="828"/>
    </row>
    <row r="376" spans="1:45" s="888" customFormat="1" ht="15.75">
      <c r="A376" s="1078"/>
      <c r="B376" s="1083" t="s">
        <v>2377</v>
      </c>
      <c r="C376" s="1093"/>
      <c r="D376" s="1099" t="s">
        <v>3735</v>
      </c>
      <c r="E376" s="1094"/>
      <c r="F376" s="828"/>
      <c r="G376" s="828"/>
      <c r="H376" s="828"/>
      <c r="I376" s="828"/>
      <c r="J376" s="828"/>
      <c r="K376" s="828"/>
      <c r="L376" s="828"/>
      <c r="M376" s="828"/>
      <c r="N376" s="828"/>
      <c r="O376" s="828"/>
      <c r="P376" s="828"/>
      <c r="Q376" s="828"/>
      <c r="R376" s="828"/>
      <c r="S376" s="828"/>
      <c r="T376" s="828"/>
      <c r="U376" s="828"/>
      <c r="V376" s="828"/>
      <c r="W376" s="828"/>
      <c r="X376" s="828"/>
      <c r="Y376" s="828"/>
      <c r="Z376" s="828"/>
      <c r="AA376" s="828"/>
      <c r="AB376" s="828"/>
      <c r="AC376" s="828"/>
      <c r="AD376" s="828"/>
      <c r="AE376" s="828"/>
      <c r="AF376" s="828"/>
      <c r="AG376" s="828"/>
      <c r="AH376" s="828"/>
      <c r="AI376" s="828"/>
      <c r="AJ376" s="828"/>
      <c r="AK376" s="828"/>
      <c r="AL376" s="828"/>
      <c r="AM376" s="828"/>
      <c r="AN376" s="828"/>
      <c r="AO376" s="828"/>
      <c r="AP376" s="828"/>
      <c r="AQ376" s="828"/>
      <c r="AR376" s="828"/>
      <c r="AS376" s="828"/>
    </row>
    <row r="377" spans="1:45" s="888" customFormat="1" ht="15.75">
      <c r="A377" s="1078"/>
      <c r="B377" s="1083" t="s">
        <v>2878</v>
      </c>
      <c r="C377" s="1093"/>
      <c r="D377" s="1099" t="s">
        <v>2378</v>
      </c>
      <c r="E377" s="1094"/>
      <c r="F377" s="828"/>
      <c r="G377" s="828"/>
      <c r="H377" s="828"/>
      <c r="I377" s="828"/>
      <c r="J377" s="828"/>
      <c r="K377" s="828"/>
      <c r="L377" s="828"/>
      <c r="M377" s="828"/>
      <c r="N377" s="828"/>
      <c r="O377" s="828"/>
      <c r="P377" s="828"/>
      <c r="Q377" s="828"/>
      <c r="R377" s="828"/>
      <c r="S377" s="828"/>
      <c r="T377" s="828"/>
      <c r="U377" s="828"/>
      <c r="V377" s="828"/>
      <c r="W377" s="828"/>
      <c r="X377" s="828"/>
      <c r="Y377" s="828"/>
      <c r="Z377" s="828"/>
      <c r="AA377" s="828"/>
      <c r="AB377" s="828"/>
      <c r="AC377" s="828"/>
      <c r="AD377" s="828"/>
      <c r="AE377" s="828"/>
      <c r="AF377" s="828"/>
      <c r="AG377" s="828"/>
      <c r="AH377" s="828"/>
      <c r="AI377" s="828"/>
      <c r="AJ377" s="828"/>
      <c r="AK377" s="828"/>
      <c r="AL377" s="828"/>
      <c r="AM377" s="828"/>
      <c r="AN377" s="828"/>
      <c r="AO377" s="828"/>
      <c r="AP377" s="828"/>
      <c r="AQ377" s="828"/>
      <c r="AR377" s="828"/>
      <c r="AS377" s="828"/>
    </row>
    <row r="378" spans="1:45" s="888" customFormat="1" ht="15.75">
      <c r="A378" s="1078"/>
      <c r="B378" s="1083" t="s">
        <v>2879</v>
      </c>
      <c r="C378" s="1093"/>
      <c r="D378" s="1099" t="s">
        <v>2916</v>
      </c>
      <c r="E378" s="1094"/>
      <c r="F378" s="828"/>
      <c r="G378" s="828"/>
      <c r="H378" s="828"/>
      <c r="I378" s="828"/>
      <c r="J378" s="828"/>
      <c r="K378" s="828"/>
      <c r="L378" s="828"/>
      <c r="M378" s="828"/>
      <c r="N378" s="828"/>
      <c r="O378" s="828"/>
      <c r="P378" s="828"/>
      <c r="Q378" s="828"/>
      <c r="R378" s="828"/>
      <c r="S378" s="828"/>
      <c r="T378" s="828"/>
      <c r="U378" s="828"/>
      <c r="V378" s="828"/>
      <c r="W378" s="828"/>
      <c r="X378" s="828"/>
      <c r="Y378" s="828"/>
      <c r="Z378" s="828"/>
      <c r="AA378" s="828"/>
      <c r="AB378" s="828"/>
      <c r="AC378" s="828"/>
      <c r="AD378" s="828"/>
      <c r="AE378" s="828"/>
      <c r="AF378" s="828"/>
      <c r="AG378" s="828"/>
      <c r="AH378" s="828"/>
      <c r="AI378" s="828"/>
      <c r="AJ378" s="828"/>
      <c r="AK378" s="828"/>
      <c r="AL378" s="828"/>
      <c r="AM378" s="828"/>
      <c r="AN378" s="828"/>
      <c r="AO378" s="828"/>
      <c r="AP378" s="828"/>
      <c r="AQ378" s="828"/>
      <c r="AR378" s="828"/>
      <c r="AS378" s="828"/>
    </row>
    <row r="379" spans="1:45" s="888" customFormat="1" ht="15.75">
      <c r="A379" s="1078"/>
      <c r="B379" s="1083" t="s">
        <v>2893</v>
      </c>
      <c r="C379" s="1093"/>
      <c r="D379" s="1099" t="s">
        <v>3737</v>
      </c>
      <c r="E379" s="1094"/>
      <c r="F379" s="828"/>
      <c r="G379" s="828"/>
      <c r="H379" s="828"/>
      <c r="I379" s="828"/>
      <c r="J379" s="828"/>
      <c r="K379" s="828"/>
      <c r="L379" s="828"/>
      <c r="M379" s="828"/>
      <c r="N379" s="828"/>
      <c r="O379" s="828"/>
      <c r="P379" s="828"/>
      <c r="Q379" s="828"/>
      <c r="R379" s="828"/>
      <c r="S379" s="828"/>
      <c r="T379" s="828"/>
      <c r="U379" s="828"/>
      <c r="V379" s="828"/>
      <c r="W379" s="828"/>
      <c r="X379" s="828"/>
      <c r="Y379" s="828"/>
      <c r="Z379" s="828"/>
      <c r="AA379" s="828"/>
      <c r="AB379" s="828"/>
      <c r="AC379" s="828"/>
      <c r="AD379" s="828"/>
      <c r="AE379" s="828"/>
      <c r="AF379" s="828"/>
      <c r="AG379" s="828"/>
      <c r="AH379" s="828"/>
      <c r="AI379" s="828"/>
      <c r="AJ379" s="828"/>
      <c r="AK379" s="828"/>
      <c r="AL379" s="828"/>
      <c r="AM379" s="828"/>
      <c r="AN379" s="828"/>
      <c r="AO379" s="828"/>
      <c r="AP379" s="828"/>
      <c r="AQ379" s="828"/>
      <c r="AR379" s="828"/>
      <c r="AS379" s="828"/>
    </row>
    <row r="380" spans="1:45" s="888" customFormat="1" ht="15.75">
      <c r="A380" s="1078"/>
      <c r="B380" s="1087" t="s">
        <v>3840</v>
      </c>
      <c r="C380" s="744" t="s">
        <v>3558</v>
      </c>
      <c r="D380" s="1227"/>
      <c r="E380" s="1094"/>
      <c r="F380" s="828"/>
      <c r="G380" s="828"/>
      <c r="H380" s="828"/>
      <c r="I380" s="828"/>
      <c r="J380" s="828"/>
      <c r="K380" s="828"/>
      <c r="L380" s="828"/>
      <c r="M380" s="828"/>
      <c r="N380" s="828"/>
      <c r="O380" s="828"/>
      <c r="P380" s="828"/>
      <c r="Q380" s="828"/>
      <c r="R380" s="828"/>
      <c r="S380" s="828"/>
      <c r="T380" s="828"/>
      <c r="U380" s="828"/>
      <c r="V380" s="828"/>
      <c r="W380" s="828"/>
      <c r="X380" s="828"/>
      <c r="Y380" s="828"/>
      <c r="Z380" s="828"/>
      <c r="AA380" s="828"/>
      <c r="AB380" s="828"/>
      <c r="AC380" s="828"/>
      <c r="AD380" s="828"/>
      <c r="AE380" s="828"/>
      <c r="AF380" s="828"/>
      <c r="AG380" s="828"/>
      <c r="AH380" s="828"/>
      <c r="AI380" s="828"/>
      <c r="AJ380" s="828"/>
      <c r="AK380" s="828"/>
      <c r="AL380" s="828"/>
      <c r="AM380" s="828"/>
      <c r="AN380" s="828"/>
      <c r="AO380" s="828"/>
      <c r="AP380" s="828"/>
      <c r="AQ380" s="828"/>
      <c r="AR380" s="828"/>
      <c r="AS380" s="828"/>
    </row>
    <row r="381" spans="1:45" s="888" customFormat="1" ht="15.75">
      <c r="A381" s="1078"/>
      <c r="B381" s="1085" t="s">
        <v>2379</v>
      </c>
      <c r="C381" s="1093"/>
      <c r="D381" s="1227"/>
      <c r="E381" s="1094"/>
      <c r="F381" s="828"/>
      <c r="G381" s="828"/>
      <c r="H381" s="828"/>
      <c r="I381" s="828"/>
      <c r="J381" s="828"/>
      <c r="K381" s="828"/>
      <c r="L381" s="828"/>
      <c r="M381" s="828"/>
      <c r="N381" s="828"/>
      <c r="O381" s="828"/>
      <c r="P381" s="828"/>
      <c r="Q381" s="828"/>
      <c r="R381" s="828"/>
      <c r="S381" s="828"/>
      <c r="T381" s="828"/>
      <c r="U381" s="828"/>
      <c r="V381" s="828"/>
      <c r="W381" s="828"/>
      <c r="X381" s="828"/>
      <c r="Y381" s="828"/>
      <c r="Z381" s="828"/>
      <c r="AA381" s="828"/>
      <c r="AB381" s="828"/>
      <c r="AC381" s="828"/>
      <c r="AD381" s="828"/>
      <c r="AE381" s="828"/>
      <c r="AF381" s="828"/>
      <c r="AG381" s="828"/>
      <c r="AH381" s="828"/>
      <c r="AI381" s="828"/>
      <c r="AJ381" s="828"/>
      <c r="AK381" s="828"/>
      <c r="AL381" s="828"/>
      <c r="AM381" s="828"/>
      <c r="AN381" s="828"/>
      <c r="AO381" s="828"/>
      <c r="AP381" s="828"/>
      <c r="AQ381" s="828"/>
      <c r="AR381" s="828"/>
      <c r="AS381" s="828"/>
    </row>
    <row r="382" spans="1:45" s="888" customFormat="1" ht="15.75">
      <c r="A382" s="1078"/>
      <c r="B382" s="890" t="s">
        <v>2894</v>
      </c>
      <c r="C382" s="1093"/>
      <c r="D382" s="1099" t="s">
        <v>3738</v>
      </c>
      <c r="E382" s="1094"/>
      <c r="F382" s="828"/>
      <c r="G382" s="828"/>
      <c r="H382" s="828"/>
      <c r="I382" s="828"/>
      <c r="J382" s="828"/>
      <c r="K382" s="828"/>
      <c r="L382" s="828"/>
      <c r="M382" s="828"/>
      <c r="N382" s="828"/>
      <c r="O382" s="828"/>
      <c r="P382" s="828"/>
      <c r="Q382" s="828"/>
      <c r="R382" s="828"/>
      <c r="S382" s="828"/>
      <c r="T382" s="828"/>
      <c r="U382" s="828"/>
      <c r="V382" s="828"/>
      <c r="W382" s="828"/>
      <c r="X382" s="828"/>
      <c r="Y382" s="828"/>
      <c r="Z382" s="828"/>
      <c r="AA382" s="828"/>
      <c r="AB382" s="828"/>
      <c r="AC382" s="828"/>
      <c r="AD382" s="828"/>
      <c r="AE382" s="828"/>
      <c r="AF382" s="828"/>
      <c r="AG382" s="828"/>
      <c r="AH382" s="828"/>
      <c r="AI382" s="828"/>
      <c r="AJ382" s="828"/>
      <c r="AK382" s="828"/>
      <c r="AL382" s="828"/>
      <c r="AM382" s="828"/>
      <c r="AN382" s="828"/>
      <c r="AO382" s="828"/>
      <c r="AP382" s="828"/>
      <c r="AQ382" s="828"/>
      <c r="AR382" s="828"/>
      <c r="AS382" s="828"/>
    </row>
    <row r="383" spans="1:45" s="888" customFormat="1" ht="15.75">
      <c r="A383" s="1078"/>
      <c r="B383" s="890" t="s">
        <v>2895</v>
      </c>
      <c r="C383" s="1093"/>
      <c r="D383" s="1099" t="s">
        <v>3753</v>
      </c>
      <c r="E383" s="1094"/>
      <c r="F383" s="828"/>
      <c r="G383" s="828"/>
      <c r="H383" s="828"/>
      <c r="I383" s="828"/>
      <c r="J383" s="828"/>
      <c r="K383" s="828"/>
      <c r="L383" s="828"/>
      <c r="M383" s="828"/>
      <c r="N383" s="828"/>
      <c r="O383" s="828"/>
      <c r="P383" s="828"/>
      <c r="Q383" s="828"/>
      <c r="R383" s="828"/>
      <c r="S383" s="828"/>
      <c r="T383" s="828"/>
      <c r="U383" s="828"/>
      <c r="V383" s="828"/>
      <c r="W383" s="828"/>
      <c r="X383" s="828"/>
      <c r="Y383" s="828"/>
      <c r="Z383" s="828"/>
      <c r="AA383" s="828"/>
      <c r="AB383" s="828"/>
      <c r="AC383" s="828"/>
      <c r="AD383" s="828"/>
      <c r="AE383" s="828"/>
      <c r="AF383" s="828"/>
      <c r="AG383" s="828"/>
      <c r="AH383" s="828"/>
      <c r="AI383" s="828"/>
      <c r="AJ383" s="828"/>
      <c r="AK383" s="828"/>
      <c r="AL383" s="828"/>
      <c r="AM383" s="828"/>
      <c r="AN383" s="828"/>
      <c r="AO383" s="828"/>
      <c r="AP383" s="828"/>
      <c r="AQ383" s="828"/>
      <c r="AR383" s="828"/>
      <c r="AS383" s="828"/>
    </row>
    <row r="384" spans="1:45" s="888" customFormat="1" ht="15.75">
      <c r="A384" s="1078"/>
      <c r="B384" s="1085" t="s">
        <v>2380</v>
      </c>
      <c r="C384" s="1093"/>
      <c r="D384" s="1227"/>
      <c r="E384" s="1094"/>
      <c r="F384" s="828"/>
      <c r="G384" s="828"/>
      <c r="H384" s="828"/>
      <c r="I384" s="828"/>
      <c r="J384" s="828"/>
      <c r="K384" s="828"/>
      <c r="L384" s="828"/>
      <c r="M384" s="828"/>
      <c r="N384" s="828"/>
      <c r="O384" s="828"/>
      <c r="P384" s="828"/>
      <c r="Q384" s="828"/>
      <c r="R384" s="828"/>
      <c r="S384" s="828"/>
      <c r="T384" s="828"/>
      <c r="U384" s="828"/>
      <c r="V384" s="828"/>
      <c r="W384" s="828"/>
      <c r="X384" s="828"/>
      <c r="Y384" s="828"/>
      <c r="Z384" s="828"/>
      <c r="AA384" s="828"/>
      <c r="AB384" s="828"/>
      <c r="AC384" s="828"/>
      <c r="AD384" s="828"/>
      <c r="AE384" s="828"/>
      <c r="AF384" s="828"/>
      <c r="AG384" s="828"/>
      <c r="AH384" s="828"/>
      <c r="AI384" s="828"/>
      <c r="AJ384" s="828"/>
      <c r="AK384" s="828"/>
      <c r="AL384" s="828"/>
      <c r="AM384" s="828"/>
      <c r="AN384" s="828"/>
      <c r="AO384" s="828"/>
      <c r="AP384" s="828"/>
      <c r="AQ384" s="828"/>
      <c r="AR384" s="828"/>
      <c r="AS384" s="828"/>
    </row>
    <row r="385" spans="1:45" s="888" customFormat="1" ht="15.75">
      <c r="A385" s="1078"/>
      <c r="B385" s="890" t="s">
        <v>2896</v>
      </c>
      <c r="C385" s="1093"/>
      <c r="D385" s="1099" t="s">
        <v>3712</v>
      </c>
      <c r="E385" s="1094"/>
      <c r="F385" s="828"/>
      <c r="G385" s="828"/>
      <c r="H385" s="828"/>
      <c r="I385" s="828"/>
      <c r="J385" s="828"/>
      <c r="K385" s="828"/>
      <c r="L385" s="828"/>
      <c r="M385" s="828"/>
      <c r="N385" s="828"/>
      <c r="O385" s="828"/>
      <c r="P385" s="828"/>
      <c r="Q385" s="828"/>
      <c r="R385" s="828"/>
      <c r="S385" s="828"/>
      <c r="T385" s="828"/>
      <c r="U385" s="828"/>
      <c r="V385" s="828"/>
      <c r="W385" s="828"/>
      <c r="X385" s="828"/>
      <c r="Y385" s="828"/>
      <c r="Z385" s="828"/>
      <c r="AA385" s="828"/>
      <c r="AB385" s="828"/>
      <c r="AC385" s="828"/>
      <c r="AD385" s="828"/>
      <c r="AE385" s="828"/>
      <c r="AF385" s="828"/>
      <c r="AG385" s="828"/>
      <c r="AH385" s="828"/>
      <c r="AI385" s="828"/>
      <c r="AJ385" s="828"/>
      <c r="AK385" s="828"/>
      <c r="AL385" s="828"/>
      <c r="AM385" s="828"/>
      <c r="AN385" s="828"/>
      <c r="AO385" s="828"/>
      <c r="AP385" s="828"/>
      <c r="AQ385" s="828"/>
      <c r="AR385" s="828"/>
      <c r="AS385" s="828"/>
    </row>
    <row r="386" spans="1:45" s="888" customFormat="1" ht="15.75">
      <c r="A386" s="1078"/>
      <c r="B386" s="890" t="s">
        <v>2381</v>
      </c>
      <c r="C386" s="1093"/>
      <c r="D386" s="1099" t="s">
        <v>3754</v>
      </c>
      <c r="E386" s="1094"/>
      <c r="F386" s="828"/>
      <c r="G386" s="828"/>
      <c r="H386" s="828"/>
      <c r="I386" s="828"/>
      <c r="J386" s="828"/>
      <c r="K386" s="828"/>
      <c r="L386" s="828"/>
      <c r="M386" s="828"/>
      <c r="N386" s="828"/>
      <c r="O386" s="828"/>
      <c r="P386" s="828"/>
      <c r="Q386" s="828"/>
      <c r="R386" s="828"/>
      <c r="S386" s="828"/>
      <c r="T386" s="828"/>
      <c r="U386" s="828"/>
      <c r="V386" s="828"/>
      <c r="W386" s="828"/>
      <c r="X386" s="828"/>
      <c r="Y386" s="828"/>
      <c r="Z386" s="828"/>
      <c r="AA386" s="828"/>
      <c r="AB386" s="828"/>
      <c r="AC386" s="828"/>
      <c r="AD386" s="828"/>
      <c r="AE386" s="828"/>
      <c r="AF386" s="828"/>
      <c r="AG386" s="828"/>
      <c r="AH386" s="828"/>
      <c r="AI386" s="828"/>
      <c r="AJ386" s="828"/>
      <c r="AK386" s="828"/>
      <c r="AL386" s="828"/>
      <c r="AM386" s="828"/>
      <c r="AN386" s="828"/>
      <c r="AO386" s="828"/>
      <c r="AP386" s="828"/>
      <c r="AQ386" s="828"/>
      <c r="AR386" s="828"/>
      <c r="AS386" s="828"/>
    </row>
    <row r="387" spans="1:45" s="888" customFormat="1" ht="15.75">
      <c r="A387" s="1078"/>
      <c r="B387" s="1085" t="s">
        <v>2382</v>
      </c>
      <c r="C387" s="1093"/>
      <c r="D387" s="1227"/>
      <c r="E387" s="1094"/>
      <c r="F387" s="828"/>
      <c r="G387" s="828"/>
      <c r="H387" s="828"/>
      <c r="I387" s="828"/>
      <c r="J387" s="828"/>
      <c r="K387" s="828"/>
      <c r="L387" s="828"/>
      <c r="M387" s="828"/>
      <c r="N387" s="828"/>
      <c r="O387" s="828"/>
      <c r="P387" s="828"/>
      <c r="Q387" s="828"/>
      <c r="R387" s="828"/>
      <c r="S387" s="828"/>
      <c r="T387" s="828"/>
      <c r="U387" s="828"/>
      <c r="V387" s="828"/>
      <c r="W387" s="828"/>
      <c r="X387" s="828"/>
      <c r="Y387" s="828"/>
      <c r="Z387" s="828"/>
      <c r="AA387" s="828"/>
      <c r="AB387" s="828"/>
      <c r="AC387" s="828"/>
      <c r="AD387" s="828"/>
      <c r="AE387" s="828"/>
      <c r="AF387" s="828"/>
      <c r="AG387" s="828"/>
      <c r="AH387" s="828"/>
      <c r="AI387" s="828"/>
      <c r="AJ387" s="828"/>
      <c r="AK387" s="828"/>
      <c r="AL387" s="828"/>
      <c r="AM387" s="828"/>
      <c r="AN387" s="828"/>
      <c r="AO387" s="828"/>
      <c r="AP387" s="828"/>
      <c r="AQ387" s="828"/>
      <c r="AR387" s="828"/>
      <c r="AS387" s="828"/>
    </row>
    <row r="388" spans="1:45" s="888" customFormat="1" ht="15.75">
      <c r="A388" s="1078"/>
      <c r="B388" s="890" t="s">
        <v>2897</v>
      </c>
      <c r="C388" s="1093"/>
      <c r="D388" s="1099" t="s">
        <v>3741</v>
      </c>
      <c r="E388" s="1094"/>
      <c r="F388" s="828"/>
      <c r="G388" s="828"/>
      <c r="H388" s="828"/>
      <c r="I388" s="828"/>
      <c r="J388" s="828"/>
      <c r="K388" s="828"/>
      <c r="L388" s="828"/>
      <c r="M388" s="828"/>
      <c r="N388" s="828"/>
      <c r="O388" s="828"/>
      <c r="P388" s="828"/>
      <c r="Q388" s="828"/>
      <c r="R388" s="828"/>
      <c r="S388" s="828"/>
      <c r="T388" s="828"/>
      <c r="U388" s="828"/>
      <c r="V388" s="828"/>
      <c r="W388" s="828"/>
      <c r="X388" s="828"/>
      <c r="Y388" s="828"/>
      <c r="Z388" s="828"/>
      <c r="AA388" s="828"/>
      <c r="AB388" s="828"/>
      <c r="AC388" s="828"/>
      <c r="AD388" s="828"/>
      <c r="AE388" s="828"/>
      <c r="AF388" s="828"/>
      <c r="AG388" s="828"/>
      <c r="AH388" s="828"/>
      <c r="AI388" s="828"/>
      <c r="AJ388" s="828"/>
      <c r="AK388" s="828"/>
      <c r="AL388" s="828"/>
      <c r="AM388" s="828"/>
      <c r="AN388" s="828"/>
      <c r="AO388" s="828"/>
      <c r="AP388" s="828"/>
      <c r="AQ388" s="828"/>
      <c r="AR388" s="828"/>
      <c r="AS388" s="828"/>
    </row>
    <row r="389" spans="1:45" s="888" customFormat="1" ht="15.75">
      <c r="A389" s="1078"/>
      <c r="B389" s="890" t="s">
        <v>2898</v>
      </c>
      <c r="C389" s="1093"/>
      <c r="D389" s="1099" t="s">
        <v>3742</v>
      </c>
      <c r="E389" s="1094"/>
      <c r="F389" s="828"/>
      <c r="G389" s="828"/>
      <c r="H389" s="828"/>
      <c r="I389" s="828"/>
      <c r="J389" s="828"/>
      <c r="K389" s="828"/>
      <c r="L389" s="828"/>
      <c r="M389" s="828"/>
      <c r="N389" s="828"/>
      <c r="O389" s="828"/>
      <c r="P389" s="828"/>
      <c r="Q389" s="828"/>
      <c r="R389" s="828"/>
      <c r="S389" s="828"/>
      <c r="T389" s="828"/>
      <c r="U389" s="828"/>
      <c r="V389" s="828"/>
      <c r="W389" s="828"/>
      <c r="X389" s="828"/>
      <c r="Y389" s="828"/>
      <c r="Z389" s="828"/>
      <c r="AA389" s="828"/>
      <c r="AB389" s="828"/>
      <c r="AC389" s="828"/>
      <c r="AD389" s="828"/>
      <c r="AE389" s="828"/>
      <c r="AF389" s="828"/>
      <c r="AG389" s="828"/>
      <c r="AH389" s="828"/>
      <c r="AI389" s="828"/>
      <c r="AJ389" s="828"/>
      <c r="AK389" s="828"/>
      <c r="AL389" s="828"/>
      <c r="AM389" s="828"/>
      <c r="AN389" s="828"/>
      <c r="AO389" s="828"/>
      <c r="AP389" s="828"/>
      <c r="AQ389" s="828"/>
      <c r="AR389" s="828"/>
      <c r="AS389" s="828"/>
    </row>
    <row r="390" spans="1:45" s="888" customFormat="1" ht="31.5">
      <c r="A390" s="1078"/>
      <c r="B390" s="1084" t="s">
        <v>3628</v>
      </c>
      <c r="C390" s="1093"/>
      <c r="D390" s="1227"/>
      <c r="E390" s="1094"/>
      <c r="F390" s="828"/>
      <c r="G390" s="828"/>
      <c r="H390" s="828"/>
      <c r="I390" s="828"/>
      <c r="J390" s="828"/>
      <c r="K390" s="828"/>
      <c r="L390" s="828"/>
      <c r="M390" s="828"/>
      <c r="N390" s="828"/>
      <c r="O390" s="828"/>
      <c r="P390" s="828"/>
      <c r="Q390" s="828"/>
      <c r="R390" s="828"/>
      <c r="S390" s="828"/>
      <c r="T390" s="828"/>
      <c r="U390" s="828"/>
      <c r="V390" s="828"/>
      <c r="W390" s="828"/>
      <c r="X390" s="828"/>
      <c r="Y390" s="828"/>
      <c r="Z390" s="828"/>
      <c r="AA390" s="828"/>
      <c r="AB390" s="828"/>
      <c r="AC390" s="828"/>
      <c r="AD390" s="828"/>
      <c r="AE390" s="828"/>
      <c r="AF390" s="828"/>
      <c r="AG390" s="828"/>
      <c r="AH390" s="828"/>
      <c r="AI390" s="828"/>
      <c r="AJ390" s="828"/>
      <c r="AK390" s="828"/>
      <c r="AL390" s="828"/>
      <c r="AM390" s="828"/>
      <c r="AN390" s="828"/>
      <c r="AO390" s="828"/>
      <c r="AP390" s="828"/>
      <c r="AQ390" s="828"/>
      <c r="AR390" s="828"/>
      <c r="AS390" s="828"/>
    </row>
    <row r="391" spans="1:45" s="888" customFormat="1" ht="15.75">
      <c r="A391" s="1078"/>
      <c r="B391" s="1084" t="s">
        <v>3629</v>
      </c>
      <c r="C391" s="1093"/>
      <c r="D391" s="1099" t="s">
        <v>3743</v>
      </c>
      <c r="E391" s="1094"/>
      <c r="F391" s="828"/>
      <c r="G391" s="828"/>
      <c r="H391" s="828"/>
      <c r="I391" s="828"/>
      <c r="J391" s="828"/>
      <c r="K391" s="828"/>
      <c r="L391" s="828"/>
      <c r="M391" s="828"/>
      <c r="N391" s="828"/>
      <c r="O391" s="828"/>
      <c r="P391" s="828"/>
      <c r="Q391" s="828"/>
      <c r="R391" s="828"/>
      <c r="S391" s="828"/>
      <c r="T391" s="828"/>
      <c r="U391" s="828"/>
      <c r="V391" s="828"/>
      <c r="W391" s="828"/>
      <c r="X391" s="828"/>
      <c r="Y391" s="828"/>
      <c r="Z391" s="828"/>
      <c r="AA391" s="828"/>
      <c r="AB391" s="828"/>
      <c r="AC391" s="828"/>
      <c r="AD391" s="828"/>
      <c r="AE391" s="828"/>
      <c r="AF391" s="828"/>
      <c r="AG391" s="828"/>
      <c r="AH391" s="828"/>
      <c r="AI391" s="828"/>
      <c r="AJ391" s="828"/>
      <c r="AK391" s="828"/>
      <c r="AL391" s="828"/>
      <c r="AM391" s="828"/>
      <c r="AN391" s="828"/>
      <c r="AO391" s="828"/>
      <c r="AP391" s="828"/>
      <c r="AQ391" s="828"/>
      <c r="AR391" s="828"/>
      <c r="AS391" s="828"/>
    </row>
    <row r="392" spans="1:45" s="888" customFormat="1" ht="15.75">
      <c r="A392" s="1078"/>
      <c r="B392" s="1084" t="s">
        <v>3630</v>
      </c>
      <c r="C392" s="1093"/>
      <c r="D392" s="1099" t="s">
        <v>3755</v>
      </c>
      <c r="E392" s="1094"/>
      <c r="F392" s="828"/>
      <c r="G392" s="828"/>
      <c r="H392" s="828"/>
      <c r="I392" s="828"/>
      <c r="J392" s="828"/>
      <c r="K392" s="828"/>
      <c r="L392" s="828"/>
      <c r="M392" s="828"/>
      <c r="N392" s="828"/>
      <c r="O392" s="828"/>
      <c r="P392" s="828"/>
      <c r="Q392" s="828"/>
      <c r="R392" s="828"/>
      <c r="S392" s="828"/>
      <c r="T392" s="828"/>
      <c r="U392" s="828"/>
      <c r="V392" s="828"/>
      <c r="W392" s="828"/>
      <c r="X392" s="828"/>
      <c r="Y392" s="828"/>
      <c r="Z392" s="828"/>
      <c r="AA392" s="828"/>
      <c r="AB392" s="828"/>
      <c r="AC392" s="828"/>
      <c r="AD392" s="828"/>
      <c r="AE392" s="828"/>
      <c r="AF392" s="828"/>
      <c r="AG392" s="828"/>
      <c r="AH392" s="828"/>
      <c r="AI392" s="828"/>
      <c r="AJ392" s="828"/>
      <c r="AK392" s="828"/>
      <c r="AL392" s="828"/>
      <c r="AM392" s="828"/>
      <c r="AN392" s="828"/>
      <c r="AO392" s="828"/>
      <c r="AP392" s="828"/>
      <c r="AQ392" s="828"/>
      <c r="AR392" s="828"/>
      <c r="AS392" s="828"/>
    </row>
    <row r="393" spans="1:45" s="888" customFormat="1" ht="31.5">
      <c r="A393" s="1078"/>
      <c r="B393" s="1088" t="s">
        <v>3841</v>
      </c>
      <c r="C393" s="744" t="s">
        <v>3559</v>
      </c>
      <c r="D393" s="1099" t="s">
        <v>2917</v>
      </c>
      <c r="E393" s="1094"/>
      <c r="F393" s="828"/>
      <c r="G393" s="828"/>
      <c r="H393" s="828"/>
      <c r="I393" s="828"/>
      <c r="J393" s="828"/>
      <c r="K393" s="828"/>
      <c r="L393" s="828"/>
      <c r="M393" s="828"/>
      <c r="N393" s="828"/>
      <c r="O393" s="828"/>
      <c r="P393" s="828"/>
      <c r="Q393" s="828"/>
      <c r="R393" s="828"/>
      <c r="S393" s="828"/>
      <c r="T393" s="828"/>
      <c r="U393" s="828"/>
      <c r="V393" s="828"/>
      <c r="W393" s="828"/>
      <c r="X393" s="828"/>
      <c r="Y393" s="828"/>
      <c r="Z393" s="828"/>
      <c r="AA393" s="828"/>
      <c r="AB393" s="828"/>
      <c r="AC393" s="828"/>
      <c r="AD393" s="828"/>
      <c r="AE393" s="828"/>
      <c r="AF393" s="828"/>
      <c r="AG393" s="828"/>
      <c r="AH393" s="828"/>
      <c r="AI393" s="828"/>
      <c r="AJ393" s="828"/>
      <c r="AK393" s="828"/>
      <c r="AL393" s="828"/>
      <c r="AM393" s="828"/>
      <c r="AN393" s="828"/>
      <c r="AO393" s="828"/>
      <c r="AP393" s="828"/>
      <c r="AQ393" s="828"/>
      <c r="AR393" s="828"/>
      <c r="AS393" s="828"/>
    </row>
    <row r="394" spans="1:45" s="888" customFormat="1" ht="15.75">
      <c r="A394" s="1078"/>
      <c r="B394" s="1087" t="s">
        <v>3842</v>
      </c>
      <c r="C394" s="744" t="s">
        <v>3560</v>
      </c>
      <c r="D394" s="1227"/>
      <c r="E394" s="1094"/>
      <c r="F394" s="828"/>
      <c r="G394" s="828"/>
      <c r="H394" s="828"/>
      <c r="I394" s="828"/>
      <c r="J394" s="828"/>
      <c r="K394" s="828"/>
      <c r="L394" s="828"/>
      <c r="M394" s="828"/>
      <c r="N394" s="828"/>
      <c r="O394" s="828"/>
      <c r="P394" s="828"/>
      <c r="Q394" s="828"/>
      <c r="R394" s="828"/>
      <c r="S394" s="828"/>
      <c r="T394" s="828"/>
      <c r="U394" s="828"/>
      <c r="V394" s="828"/>
      <c r="W394" s="828"/>
      <c r="X394" s="828"/>
      <c r="Y394" s="828"/>
      <c r="Z394" s="828"/>
      <c r="AA394" s="828"/>
      <c r="AB394" s="828"/>
      <c r="AC394" s="828"/>
      <c r="AD394" s="828"/>
      <c r="AE394" s="828"/>
      <c r="AF394" s="828"/>
      <c r="AG394" s="828"/>
      <c r="AH394" s="828"/>
      <c r="AI394" s="828"/>
      <c r="AJ394" s="828"/>
      <c r="AK394" s="828"/>
      <c r="AL394" s="828"/>
      <c r="AM394" s="828"/>
      <c r="AN394" s="828"/>
      <c r="AO394" s="828"/>
      <c r="AP394" s="828"/>
      <c r="AQ394" s="828"/>
      <c r="AR394" s="828"/>
      <c r="AS394" s="828"/>
    </row>
    <row r="395" spans="1:45" s="888" customFormat="1" ht="47.25">
      <c r="A395" s="1078"/>
      <c r="B395" s="890" t="s">
        <v>2899</v>
      </c>
      <c r="C395" s="1093"/>
      <c r="D395" s="1227"/>
      <c r="E395" s="1094"/>
      <c r="F395" s="828"/>
      <c r="G395" s="828"/>
      <c r="H395" s="828"/>
      <c r="I395" s="828"/>
      <c r="J395" s="828"/>
      <c r="K395" s="828"/>
      <c r="L395" s="828"/>
      <c r="M395" s="828"/>
      <c r="N395" s="828"/>
      <c r="O395" s="828"/>
      <c r="P395" s="828"/>
      <c r="Q395" s="828"/>
      <c r="R395" s="828"/>
      <c r="S395" s="828"/>
      <c r="T395" s="828"/>
      <c r="U395" s="828"/>
      <c r="V395" s="828"/>
      <c r="W395" s="828"/>
      <c r="X395" s="828"/>
      <c r="Y395" s="828"/>
      <c r="Z395" s="828"/>
      <c r="AA395" s="828"/>
      <c r="AB395" s="828"/>
      <c r="AC395" s="828"/>
      <c r="AD395" s="828"/>
      <c r="AE395" s="828"/>
      <c r="AF395" s="828"/>
      <c r="AG395" s="828"/>
      <c r="AH395" s="828"/>
      <c r="AI395" s="828"/>
      <c r="AJ395" s="828"/>
      <c r="AK395" s="828"/>
      <c r="AL395" s="828"/>
      <c r="AM395" s="828"/>
      <c r="AN395" s="828"/>
      <c r="AO395" s="828"/>
      <c r="AP395" s="828"/>
      <c r="AQ395" s="828"/>
      <c r="AR395" s="828"/>
      <c r="AS395" s="828"/>
    </row>
    <row r="396" spans="1:45" s="888" customFormat="1" ht="15.75">
      <c r="A396" s="1078"/>
      <c r="B396" s="1087" t="s">
        <v>3165</v>
      </c>
      <c r="C396" s="1093"/>
      <c r="D396" s="1099" t="s">
        <v>3757</v>
      </c>
      <c r="E396" s="1094"/>
      <c r="F396" s="828"/>
      <c r="G396" s="828"/>
      <c r="H396" s="828"/>
      <c r="I396" s="828"/>
      <c r="J396" s="828"/>
      <c r="K396" s="828"/>
      <c r="L396" s="828"/>
      <c r="M396" s="828"/>
      <c r="N396" s="828"/>
      <c r="O396" s="828"/>
      <c r="P396" s="828"/>
      <c r="Q396" s="828"/>
      <c r="R396" s="828"/>
      <c r="S396" s="828"/>
      <c r="T396" s="828"/>
      <c r="U396" s="828"/>
      <c r="V396" s="828"/>
      <c r="W396" s="828"/>
      <c r="X396" s="828"/>
      <c r="Y396" s="828"/>
      <c r="Z396" s="828"/>
      <c r="AA396" s="828"/>
      <c r="AB396" s="828"/>
      <c r="AC396" s="828"/>
      <c r="AD396" s="828"/>
      <c r="AE396" s="828"/>
      <c r="AF396" s="828"/>
      <c r="AG396" s="828"/>
      <c r="AH396" s="828"/>
      <c r="AI396" s="828"/>
      <c r="AJ396" s="828"/>
      <c r="AK396" s="828"/>
      <c r="AL396" s="828"/>
      <c r="AM396" s="828"/>
      <c r="AN396" s="828"/>
      <c r="AO396" s="828"/>
      <c r="AP396" s="828"/>
      <c r="AQ396" s="828"/>
      <c r="AR396" s="828"/>
      <c r="AS396" s="828"/>
    </row>
    <row r="397" spans="1:45" s="888" customFormat="1" ht="31.5">
      <c r="A397" s="1078"/>
      <c r="B397" s="1236" t="s">
        <v>3166</v>
      </c>
      <c r="C397" s="1093"/>
      <c r="D397" s="1243" t="s">
        <v>3758</v>
      </c>
      <c r="E397" s="1094"/>
      <c r="F397" s="828"/>
      <c r="G397" s="828"/>
      <c r="H397" s="828"/>
      <c r="I397" s="828"/>
      <c r="J397" s="828"/>
      <c r="K397" s="828"/>
      <c r="L397" s="828"/>
      <c r="M397" s="828"/>
      <c r="N397" s="828"/>
      <c r="O397" s="828"/>
      <c r="P397" s="828"/>
      <c r="Q397" s="828"/>
      <c r="R397" s="828"/>
      <c r="S397" s="828"/>
      <c r="T397" s="828"/>
      <c r="U397" s="828"/>
      <c r="V397" s="828"/>
      <c r="W397" s="828"/>
      <c r="X397" s="828"/>
      <c r="Y397" s="828"/>
      <c r="Z397" s="828"/>
      <c r="AA397" s="828"/>
      <c r="AB397" s="828"/>
      <c r="AC397" s="828"/>
      <c r="AD397" s="828"/>
      <c r="AE397" s="828"/>
      <c r="AF397" s="828"/>
      <c r="AG397" s="828"/>
      <c r="AH397" s="828"/>
      <c r="AI397" s="828"/>
      <c r="AJ397" s="828"/>
      <c r="AK397" s="828"/>
      <c r="AL397" s="828"/>
      <c r="AM397" s="828"/>
      <c r="AN397" s="828"/>
      <c r="AO397" s="828"/>
      <c r="AP397" s="828"/>
      <c r="AQ397" s="828"/>
      <c r="AR397" s="828"/>
      <c r="AS397" s="828"/>
    </row>
    <row r="398" spans="1:45" s="888" customFormat="1" ht="47.25">
      <c r="A398" s="1078"/>
      <c r="B398" s="1088" t="s">
        <v>2900</v>
      </c>
      <c r="C398" s="1093"/>
      <c r="D398" s="1244" t="s">
        <v>2918</v>
      </c>
      <c r="E398" s="1094"/>
      <c r="F398" s="828"/>
      <c r="G398" s="828"/>
      <c r="H398" s="828"/>
      <c r="I398" s="828"/>
      <c r="J398" s="828"/>
      <c r="K398" s="828"/>
      <c r="L398" s="828"/>
      <c r="M398" s="828"/>
      <c r="N398" s="828"/>
      <c r="O398" s="828"/>
      <c r="P398" s="828"/>
      <c r="Q398" s="828"/>
      <c r="R398" s="828"/>
      <c r="S398" s="828"/>
      <c r="T398" s="828"/>
      <c r="U398" s="828"/>
      <c r="V398" s="828"/>
      <c r="W398" s="828"/>
      <c r="X398" s="828"/>
      <c r="Y398" s="828"/>
      <c r="Z398" s="828"/>
      <c r="AA398" s="828"/>
      <c r="AB398" s="828"/>
      <c r="AC398" s="828"/>
      <c r="AD398" s="828"/>
      <c r="AE398" s="828"/>
      <c r="AF398" s="828"/>
      <c r="AG398" s="828"/>
      <c r="AH398" s="828"/>
      <c r="AI398" s="828"/>
      <c r="AJ398" s="828"/>
      <c r="AK398" s="828"/>
      <c r="AL398" s="828"/>
      <c r="AM398" s="828"/>
      <c r="AN398" s="828"/>
      <c r="AO398" s="828"/>
      <c r="AP398" s="828"/>
      <c r="AQ398" s="828"/>
      <c r="AR398" s="828"/>
      <c r="AS398" s="828"/>
    </row>
    <row r="399" spans="1:45" s="888" customFormat="1" ht="47.25">
      <c r="A399" s="1078"/>
      <c r="B399" s="890" t="s">
        <v>2901</v>
      </c>
      <c r="C399" s="1093"/>
      <c r="D399" s="1244" t="s">
        <v>3737</v>
      </c>
      <c r="E399" s="1094"/>
      <c r="F399" s="828"/>
      <c r="G399" s="828"/>
      <c r="H399" s="828"/>
      <c r="I399" s="828"/>
      <c r="J399" s="828"/>
      <c r="K399" s="828"/>
      <c r="L399" s="828"/>
      <c r="M399" s="828"/>
      <c r="N399" s="828"/>
      <c r="O399" s="828"/>
      <c r="P399" s="828"/>
      <c r="Q399" s="828"/>
      <c r="R399" s="828"/>
      <c r="S399" s="828"/>
      <c r="T399" s="828"/>
      <c r="U399" s="828"/>
      <c r="V399" s="828"/>
      <c r="W399" s="828"/>
      <c r="X399" s="828"/>
      <c r="Y399" s="828"/>
      <c r="Z399" s="828"/>
      <c r="AA399" s="828"/>
      <c r="AB399" s="828"/>
      <c r="AC399" s="828"/>
      <c r="AD399" s="828"/>
      <c r="AE399" s="828"/>
      <c r="AF399" s="828"/>
      <c r="AG399" s="828"/>
      <c r="AH399" s="828"/>
      <c r="AI399" s="828"/>
      <c r="AJ399" s="828"/>
      <c r="AK399" s="828"/>
      <c r="AL399" s="828"/>
      <c r="AM399" s="828"/>
      <c r="AN399" s="828"/>
      <c r="AO399" s="828"/>
      <c r="AP399" s="828"/>
      <c r="AQ399" s="828"/>
      <c r="AR399" s="828"/>
      <c r="AS399" s="828"/>
    </row>
    <row r="400" spans="1:45" s="888" customFormat="1" ht="31.5">
      <c r="A400" s="1078"/>
      <c r="B400" s="890" t="s">
        <v>2902</v>
      </c>
      <c r="C400" s="1093"/>
      <c r="D400" s="1227"/>
      <c r="E400" s="1094"/>
      <c r="F400" s="828"/>
      <c r="G400" s="828"/>
      <c r="H400" s="828"/>
      <c r="I400" s="828"/>
      <c r="J400" s="828"/>
      <c r="K400" s="828"/>
      <c r="L400" s="828"/>
      <c r="M400" s="828"/>
      <c r="N400" s="828"/>
      <c r="O400" s="828"/>
      <c r="P400" s="828"/>
      <c r="Q400" s="828"/>
      <c r="R400" s="828"/>
      <c r="S400" s="828"/>
      <c r="T400" s="828"/>
      <c r="U400" s="828"/>
      <c r="V400" s="828"/>
      <c r="W400" s="828"/>
      <c r="X400" s="828"/>
      <c r="Y400" s="828"/>
      <c r="Z400" s="828"/>
      <c r="AA400" s="828"/>
      <c r="AB400" s="828"/>
      <c r="AC400" s="828"/>
      <c r="AD400" s="828"/>
      <c r="AE400" s="828"/>
      <c r="AF400" s="828"/>
      <c r="AG400" s="828"/>
      <c r="AH400" s="828"/>
      <c r="AI400" s="828"/>
      <c r="AJ400" s="828"/>
      <c r="AK400" s="828"/>
      <c r="AL400" s="828"/>
      <c r="AM400" s="828"/>
      <c r="AN400" s="828"/>
      <c r="AO400" s="828"/>
      <c r="AP400" s="828"/>
      <c r="AQ400" s="828"/>
      <c r="AR400" s="828"/>
      <c r="AS400" s="828"/>
    </row>
    <row r="401" spans="1:45" s="888" customFormat="1" ht="15.75">
      <c r="A401" s="1078"/>
      <c r="B401" s="1087" t="s">
        <v>3165</v>
      </c>
      <c r="C401" s="1093"/>
      <c r="D401" s="1099" t="s">
        <v>3757</v>
      </c>
      <c r="E401" s="1094"/>
      <c r="F401" s="828"/>
      <c r="G401" s="828"/>
      <c r="H401" s="828"/>
      <c r="I401" s="828"/>
      <c r="J401" s="828"/>
      <c r="K401" s="828"/>
      <c r="L401" s="828"/>
      <c r="M401" s="828"/>
      <c r="N401" s="828"/>
      <c r="O401" s="828"/>
      <c r="P401" s="828"/>
      <c r="Q401" s="828"/>
      <c r="R401" s="828"/>
      <c r="S401" s="828"/>
      <c r="T401" s="828"/>
      <c r="U401" s="828"/>
      <c r="V401" s="828"/>
      <c r="W401" s="828"/>
      <c r="X401" s="828"/>
      <c r="Y401" s="828"/>
      <c r="Z401" s="828"/>
      <c r="AA401" s="828"/>
      <c r="AB401" s="828"/>
      <c r="AC401" s="828"/>
      <c r="AD401" s="828"/>
      <c r="AE401" s="828"/>
      <c r="AF401" s="828"/>
      <c r="AG401" s="828"/>
      <c r="AH401" s="828"/>
      <c r="AI401" s="828"/>
      <c r="AJ401" s="828"/>
      <c r="AK401" s="828"/>
      <c r="AL401" s="828"/>
      <c r="AM401" s="828"/>
      <c r="AN401" s="828"/>
      <c r="AO401" s="828"/>
      <c r="AP401" s="828"/>
      <c r="AQ401" s="828"/>
      <c r="AR401" s="828"/>
      <c r="AS401" s="828"/>
    </row>
    <row r="402" spans="1:45" s="888" customFormat="1" ht="31.5">
      <c r="A402" s="1078"/>
      <c r="B402" s="1236" t="s">
        <v>3166</v>
      </c>
      <c r="C402" s="1093"/>
      <c r="D402" s="1243" t="s">
        <v>3758</v>
      </c>
      <c r="E402" s="1094"/>
      <c r="F402" s="828"/>
      <c r="G402" s="828"/>
      <c r="H402" s="828"/>
      <c r="I402" s="828"/>
      <c r="J402" s="828"/>
      <c r="K402" s="828"/>
      <c r="L402" s="828"/>
      <c r="M402" s="828"/>
      <c r="N402" s="828"/>
      <c r="O402" s="828"/>
      <c r="P402" s="828"/>
      <c r="Q402" s="828"/>
      <c r="R402" s="828"/>
      <c r="S402" s="828"/>
      <c r="T402" s="828"/>
      <c r="U402" s="828"/>
      <c r="V402" s="828"/>
      <c r="W402" s="828"/>
      <c r="X402" s="828"/>
      <c r="Y402" s="828"/>
      <c r="Z402" s="828"/>
      <c r="AA402" s="828"/>
      <c r="AB402" s="828"/>
      <c r="AC402" s="828"/>
      <c r="AD402" s="828"/>
      <c r="AE402" s="828"/>
      <c r="AF402" s="828"/>
      <c r="AG402" s="828"/>
      <c r="AH402" s="828"/>
      <c r="AI402" s="828"/>
      <c r="AJ402" s="828"/>
      <c r="AK402" s="828"/>
      <c r="AL402" s="828"/>
      <c r="AM402" s="828"/>
      <c r="AN402" s="828"/>
      <c r="AO402" s="828"/>
      <c r="AP402" s="828"/>
      <c r="AQ402" s="828"/>
      <c r="AR402" s="828"/>
      <c r="AS402" s="828"/>
    </row>
    <row r="403" spans="1:45" s="888" customFormat="1" ht="47.25">
      <c r="A403" s="1078"/>
      <c r="B403" s="1088" t="s">
        <v>2903</v>
      </c>
      <c r="C403" s="1093"/>
      <c r="D403" s="1244" t="s">
        <v>3642</v>
      </c>
      <c r="E403" s="1094"/>
      <c r="F403" s="828"/>
      <c r="G403" s="828"/>
      <c r="H403" s="828"/>
      <c r="I403" s="828"/>
      <c r="J403" s="828"/>
      <c r="K403" s="828"/>
      <c r="L403" s="828"/>
      <c r="M403" s="828"/>
      <c r="N403" s="828"/>
      <c r="O403" s="828"/>
      <c r="P403" s="828"/>
      <c r="Q403" s="828"/>
      <c r="R403" s="828"/>
      <c r="S403" s="828"/>
      <c r="T403" s="828"/>
      <c r="U403" s="828"/>
      <c r="V403" s="828"/>
      <c r="W403" s="828"/>
      <c r="X403" s="828"/>
      <c r="Y403" s="828"/>
      <c r="Z403" s="828"/>
      <c r="AA403" s="828"/>
      <c r="AB403" s="828"/>
      <c r="AC403" s="828"/>
      <c r="AD403" s="828"/>
      <c r="AE403" s="828"/>
      <c r="AF403" s="828"/>
      <c r="AG403" s="828"/>
      <c r="AH403" s="828"/>
      <c r="AI403" s="828"/>
      <c r="AJ403" s="828"/>
      <c r="AK403" s="828"/>
      <c r="AL403" s="828"/>
      <c r="AM403" s="828"/>
      <c r="AN403" s="828"/>
      <c r="AO403" s="828"/>
      <c r="AP403" s="828"/>
      <c r="AQ403" s="828"/>
      <c r="AR403" s="828"/>
      <c r="AS403" s="828"/>
    </row>
    <row r="404" spans="1:45" s="888" customFormat="1" ht="47.25">
      <c r="A404" s="1078"/>
      <c r="B404" s="890" t="s">
        <v>2904</v>
      </c>
      <c r="C404" s="1093"/>
      <c r="D404" s="1244" t="s">
        <v>3737</v>
      </c>
      <c r="E404" s="1094"/>
      <c r="F404" s="828"/>
      <c r="G404" s="828"/>
      <c r="H404" s="828"/>
      <c r="I404" s="828"/>
      <c r="J404" s="828"/>
      <c r="K404" s="828"/>
      <c r="L404" s="828"/>
      <c r="M404" s="828"/>
      <c r="N404" s="828"/>
      <c r="O404" s="828"/>
      <c r="P404" s="828"/>
      <c r="Q404" s="828"/>
      <c r="R404" s="828"/>
      <c r="S404" s="828"/>
      <c r="T404" s="828"/>
      <c r="U404" s="828"/>
      <c r="V404" s="828"/>
      <c r="W404" s="828"/>
      <c r="X404" s="828"/>
      <c r="Y404" s="828"/>
      <c r="Z404" s="828"/>
      <c r="AA404" s="828"/>
      <c r="AB404" s="828"/>
      <c r="AC404" s="828"/>
      <c r="AD404" s="828"/>
      <c r="AE404" s="828"/>
      <c r="AF404" s="828"/>
      <c r="AG404" s="828"/>
      <c r="AH404" s="828"/>
      <c r="AI404" s="828"/>
      <c r="AJ404" s="828"/>
      <c r="AK404" s="828"/>
      <c r="AL404" s="828"/>
      <c r="AM404" s="828"/>
      <c r="AN404" s="828"/>
      <c r="AO404" s="828"/>
      <c r="AP404" s="828"/>
      <c r="AQ404" s="828"/>
      <c r="AR404" s="828"/>
      <c r="AS404" s="828"/>
    </row>
    <row r="405" spans="1:45" s="888" customFormat="1" ht="31.5">
      <c r="A405" s="1078"/>
      <c r="B405" s="1088" t="s">
        <v>3843</v>
      </c>
      <c r="C405" s="744" t="s">
        <v>3561</v>
      </c>
      <c r="D405" s="1099" t="s">
        <v>2910</v>
      </c>
      <c r="E405" s="1094"/>
      <c r="F405" s="828"/>
      <c r="G405" s="828"/>
      <c r="H405" s="828"/>
      <c r="I405" s="828"/>
      <c r="J405" s="828"/>
      <c r="K405" s="828"/>
      <c r="L405" s="828"/>
      <c r="M405" s="828"/>
      <c r="N405" s="828"/>
      <c r="O405" s="828"/>
      <c r="P405" s="828"/>
      <c r="Q405" s="828"/>
      <c r="R405" s="828"/>
      <c r="S405" s="828"/>
      <c r="T405" s="828"/>
      <c r="U405" s="828"/>
      <c r="V405" s="828"/>
      <c r="W405" s="828"/>
      <c r="X405" s="828"/>
      <c r="Y405" s="828"/>
      <c r="Z405" s="828"/>
      <c r="AA405" s="828"/>
      <c r="AB405" s="828"/>
      <c r="AC405" s="828"/>
      <c r="AD405" s="828"/>
      <c r="AE405" s="828"/>
      <c r="AF405" s="828"/>
      <c r="AG405" s="828"/>
      <c r="AH405" s="828"/>
      <c r="AI405" s="828"/>
      <c r="AJ405" s="828"/>
      <c r="AK405" s="828"/>
      <c r="AL405" s="828"/>
      <c r="AM405" s="828"/>
      <c r="AN405" s="828"/>
      <c r="AO405" s="828"/>
      <c r="AP405" s="828"/>
      <c r="AQ405" s="828"/>
      <c r="AR405" s="828"/>
      <c r="AS405" s="828"/>
    </row>
    <row r="406" spans="1:45" s="888" customFormat="1" ht="15.75">
      <c r="A406" s="1078"/>
      <c r="B406" s="1088" t="s">
        <v>2905</v>
      </c>
      <c r="C406" s="1093"/>
      <c r="D406" s="1099" t="s">
        <v>2919</v>
      </c>
      <c r="E406" s="1094"/>
      <c r="F406" s="828"/>
      <c r="G406" s="828"/>
      <c r="H406" s="828"/>
      <c r="I406" s="828"/>
      <c r="J406" s="828"/>
      <c r="K406" s="828"/>
      <c r="L406" s="828"/>
      <c r="M406" s="828"/>
      <c r="N406" s="828"/>
      <c r="O406" s="828"/>
      <c r="P406" s="828"/>
      <c r="Q406" s="828"/>
      <c r="R406" s="828"/>
      <c r="S406" s="828"/>
      <c r="T406" s="828"/>
      <c r="U406" s="828"/>
      <c r="V406" s="828"/>
      <c r="W406" s="828"/>
      <c r="X406" s="828"/>
      <c r="Y406" s="828"/>
      <c r="Z406" s="828"/>
      <c r="AA406" s="828"/>
      <c r="AB406" s="828"/>
      <c r="AC406" s="828"/>
      <c r="AD406" s="828"/>
      <c r="AE406" s="828"/>
      <c r="AF406" s="828"/>
      <c r="AG406" s="828"/>
      <c r="AH406" s="828"/>
      <c r="AI406" s="828"/>
      <c r="AJ406" s="828"/>
      <c r="AK406" s="828"/>
      <c r="AL406" s="828"/>
      <c r="AM406" s="828"/>
      <c r="AN406" s="828"/>
      <c r="AO406" s="828"/>
      <c r="AP406" s="828"/>
      <c r="AQ406" s="828"/>
      <c r="AR406" s="828"/>
      <c r="AS406" s="828"/>
    </row>
    <row r="407" spans="1:45" s="888" customFormat="1" ht="15.75">
      <c r="A407" s="1078"/>
      <c r="B407" s="1088" t="s">
        <v>2906</v>
      </c>
      <c r="C407" s="1093"/>
      <c r="D407" s="1099" t="s">
        <v>2920</v>
      </c>
      <c r="E407" s="1094"/>
      <c r="F407" s="828"/>
      <c r="G407" s="828"/>
      <c r="H407" s="828"/>
      <c r="I407" s="828"/>
      <c r="J407" s="828"/>
      <c r="K407" s="828"/>
      <c r="L407" s="828"/>
      <c r="M407" s="828"/>
      <c r="N407" s="828"/>
      <c r="O407" s="828"/>
      <c r="P407" s="828"/>
      <c r="Q407" s="828"/>
      <c r="R407" s="828"/>
      <c r="S407" s="828"/>
      <c r="T407" s="828"/>
      <c r="U407" s="828"/>
      <c r="V407" s="828"/>
      <c r="W407" s="828"/>
      <c r="X407" s="828"/>
      <c r="Y407" s="828"/>
      <c r="Z407" s="828"/>
      <c r="AA407" s="828"/>
      <c r="AB407" s="828"/>
      <c r="AC407" s="828"/>
      <c r="AD407" s="828"/>
      <c r="AE407" s="828"/>
      <c r="AF407" s="828"/>
      <c r="AG407" s="828"/>
      <c r="AH407" s="828"/>
      <c r="AI407" s="828"/>
      <c r="AJ407" s="828"/>
      <c r="AK407" s="828"/>
      <c r="AL407" s="828"/>
      <c r="AM407" s="828"/>
      <c r="AN407" s="828"/>
      <c r="AO407" s="828"/>
      <c r="AP407" s="828"/>
      <c r="AQ407" s="828"/>
      <c r="AR407" s="828"/>
      <c r="AS407" s="828"/>
    </row>
    <row r="408" spans="1:45" s="888" customFormat="1" ht="15.75">
      <c r="A408" s="1078"/>
      <c r="B408" s="1088" t="s">
        <v>2907</v>
      </c>
      <c r="C408" s="1093"/>
      <c r="D408" s="1099" t="s">
        <v>2915</v>
      </c>
      <c r="E408" s="1094"/>
      <c r="F408" s="828"/>
      <c r="G408" s="828"/>
      <c r="H408" s="828"/>
      <c r="I408" s="828"/>
      <c r="J408" s="828"/>
      <c r="K408" s="828"/>
      <c r="L408" s="828"/>
      <c r="M408" s="828"/>
      <c r="N408" s="828"/>
      <c r="O408" s="828"/>
      <c r="P408" s="828"/>
      <c r="Q408" s="828"/>
      <c r="R408" s="828"/>
      <c r="S408" s="828"/>
      <c r="T408" s="828"/>
      <c r="U408" s="828"/>
      <c r="V408" s="828"/>
      <c r="W408" s="828"/>
      <c r="X408" s="828"/>
      <c r="Y408" s="828"/>
      <c r="Z408" s="828"/>
      <c r="AA408" s="828"/>
      <c r="AB408" s="828"/>
      <c r="AC408" s="828"/>
      <c r="AD408" s="828"/>
      <c r="AE408" s="828"/>
      <c r="AF408" s="828"/>
      <c r="AG408" s="828"/>
      <c r="AH408" s="828"/>
      <c r="AI408" s="828"/>
      <c r="AJ408" s="828"/>
      <c r="AK408" s="828"/>
      <c r="AL408" s="828"/>
      <c r="AM408" s="828"/>
      <c r="AN408" s="828"/>
      <c r="AO408" s="828"/>
      <c r="AP408" s="828"/>
      <c r="AQ408" s="828"/>
      <c r="AR408" s="828"/>
      <c r="AS408" s="828"/>
    </row>
    <row r="409" spans="1:45" s="888" customFormat="1" ht="15.75">
      <c r="A409" s="1078"/>
      <c r="B409" s="1088" t="s">
        <v>2908</v>
      </c>
      <c r="C409" s="1093"/>
      <c r="D409" s="1099" t="s">
        <v>2914</v>
      </c>
      <c r="E409" s="1094"/>
      <c r="F409" s="828"/>
      <c r="G409" s="828"/>
      <c r="H409" s="828"/>
      <c r="I409" s="828"/>
      <c r="J409" s="828"/>
      <c r="K409" s="828"/>
      <c r="L409" s="828"/>
      <c r="M409" s="828"/>
      <c r="N409" s="828"/>
      <c r="O409" s="828"/>
      <c r="P409" s="828"/>
      <c r="Q409" s="828"/>
      <c r="R409" s="828"/>
      <c r="S409" s="828"/>
      <c r="T409" s="828"/>
      <c r="U409" s="828"/>
      <c r="V409" s="828"/>
      <c r="W409" s="828"/>
      <c r="X409" s="828"/>
      <c r="Y409" s="828"/>
      <c r="Z409" s="828"/>
      <c r="AA409" s="828"/>
      <c r="AB409" s="828"/>
      <c r="AC409" s="828"/>
      <c r="AD409" s="828"/>
      <c r="AE409" s="828"/>
      <c r="AF409" s="828"/>
      <c r="AG409" s="828"/>
      <c r="AH409" s="828"/>
      <c r="AI409" s="828"/>
      <c r="AJ409" s="828"/>
      <c r="AK409" s="828"/>
      <c r="AL409" s="828"/>
      <c r="AM409" s="828"/>
      <c r="AN409" s="828"/>
      <c r="AO409" s="828"/>
      <c r="AP409" s="828"/>
      <c r="AQ409" s="828"/>
      <c r="AR409" s="828"/>
      <c r="AS409" s="828"/>
    </row>
    <row r="410" spans="1:45" s="888" customFormat="1" ht="15.75">
      <c r="A410" s="1078"/>
      <c r="B410" s="1087" t="s">
        <v>3844</v>
      </c>
      <c r="C410" s="744" t="s">
        <v>3562</v>
      </c>
      <c r="D410" s="1227"/>
      <c r="E410" s="1094"/>
      <c r="F410" s="828"/>
      <c r="G410" s="828"/>
      <c r="H410" s="828"/>
      <c r="I410" s="828"/>
      <c r="J410" s="828"/>
      <c r="K410" s="828"/>
      <c r="L410" s="828"/>
      <c r="M410" s="828"/>
      <c r="N410" s="828"/>
      <c r="O410" s="828"/>
      <c r="P410" s="828"/>
      <c r="Q410" s="828"/>
      <c r="R410" s="828"/>
      <c r="S410" s="828"/>
      <c r="T410" s="828"/>
      <c r="U410" s="828"/>
      <c r="V410" s="828"/>
      <c r="W410" s="828"/>
      <c r="X410" s="828"/>
      <c r="Y410" s="828"/>
      <c r="Z410" s="828"/>
      <c r="AA410" s="828"/>
      <c r="AB410" s="828"/>
      <c r="AC410" s="828"/>
      <c r="AD410" s="828"/>
      <c r="AE410" s="828"/>
      <c r="AF410" s="828"/>
      <c r="AG410" s="828"/>
      <c r="AH410" s="828"/>
      <c r="AI410" s="828"/>
      <c r="AJ410" s="828"/>
      <c r="AK410" s="828"/>
      <c r="AL410" s="828"/>
      <c r="AM410" s="828"/>
      <c r="AN410" s="828"/>
      <c r="AO410" s="828"/>
      <c r="AP410" s="828"/>
      <c r="AQ410" s="828"/>
      <c r="AR410" s="828"/>
      <c r="AS410" s="828"/>
    </row>
    <row r="411" spans="1:45" s="888" customFormat="1" ht="15.75">
      <c r="A411" s="1078"/>
      <c r="B411" s="1087" t="s">
        <v>3169</v>
      </c>
      <c r="C411" s="1093"/>
      <c r="D411" s="1099" t="s">
        <v>3714</v>
      </c>
      <c r="E411" s="1094"/>
      <c r="F411" s="828"/>
      <c r="G411" s="828"/>
      <c r="H411" s="828"/>
      <c r="I411" s="828"/>
      <c r="J411" s="828"/>
      <c r="K411" s="828"/>
      <c r="L411" s="828"/>
      <c r="M411" s="828"/>
      <c r="N411" s="828"/>
      <c r="O411" s="828"/>
      <c r="P411" s="828"/>
      <c r="Q411" s="828"/>
      <c r="R411" s="828"/>
      <c r="S411" s="828"/>
      <c r="T411" s="828"/>
      <c r="U411" s="828"/>
      <c r="V411" s="828"/>
      <c r="W411" s="828"/>
      <c r="X411" s="828"/>
      <c r="Y411" s="828"/>
      <c r="Z411" s="828"/>
      <c r="AA411" s="828"/>
      <c r="AB411" s="828"/>
      <c r="AC411" s="828"/>
      <c r="AD411" s="828"/>
      <c r="AE411" s="828"/>
      <c r="AF411" s="828"/>
      <c r="AG411" s="828"/>
      <c r="AH411" s="828"/>
      <c r="AI411" s="828"/>
      <c r="AJ411" s="828"/>
      <c r="AK411" s="828"/>
      <c r="AL411" s="828"/>
      <c r="AM411" s="828"/>
      <c r="AN411" s="828"/>
      <c r="AO411" s="828"/>
      <c r="AP411" s="828"/>
      <c r="AQ411" s="828"/>
      <c r="AR411" s="828"/>
      <c r="AS411" s="828"/>
    </row>
    <row r="412" spans="1:45" s="888" customFormat="1" ht="15.75">
      <c r="A412" s="1078"/>
      <c r="B412" s="1087" t="s">
        <v>3170</v>
      </c>
      <c r="C412" s="1447"/>
      <c r="D412" s="1099" t="s">
        <v>3756</v>
      </c>
      <c r="E412" s="1094"/>
      <c r="F412" s="828"/>
      <c r="G412" s="828"/>
      <c r="H412" s="828"/>
      <c r="I412" s="828"/>
      <c r="J412" s="828"/>
      <c r="K412" s="828"/>
      <c r="L412" s="828"/>
      <c r="M412" s="828"/>
      <c r="N412" s="828"/>
      <c r="O412" s="828"/>
      <c r="P412" s="828"/>
      <c r="Q412" s="828"/>
      <c r="R412" s="828"/>
      <c r="S412" s="828"/>
      <c r="T412" s="828"/>
      <c r="U412" s="828"/>
      <c r="V412" s="828"/>
      <c r="W412" s="828"/>
      <c r="X412" s="828"/>
      <c r="Y412" s="828"/>
      <c r="Z412" s="828"/>
      <c r="AA412" s="828"/>
      <c r="AB412" s="828"/>
      <c r="AC412" s="828"/>
      <c r="AD412" s="828"/>
      <c r="AE412" s="828"/>
      <c r="AF412" s="828"/>
      <c r="AG412" s="828"/>
      <c r="AH412" s="828"/>
      <c r="AI412" s="828"/>
      <c r="AJ412" s="828"/>
      <c r="AK412" s="828"/>
      <c r="AL412" s="828"/>
      <c r="AM412" s="828"/>
      <c r="AN412" s="828"/>
      <c r="AO412" s="828"/>
      <c r="AP412" s="828"/>
      <c r="AQ412" s="828"/>
      <c r="AR412" s="828"/>
      <c r="AS412" s="828"/>
    </row>
    <row r="413" spans="1:45" s="1098" customFormat="1" ht="15.75">
      <c r="A413" s="1229"/>
      <c r="B413" s="1095"/>
      <c r="C413" s="1230"/>
      <c r="D413" s="1245"/>
      <c r="E413" s="1096"/>
      <c r="F413" s="1097"/>
      <c r="G413" s="1097"/>
      <c r="H413" s="1097"/>
      <c r="I413" s="1097"/>
      <c r="J413" s="1097"/>
      <c r="K413" s="1097"/>
      <c r="L413" s="1097"/>
      <c r="M413" s="1097"/>
      <c r="N413" s="1097"/>
      <c r="O413" s="1097"/>
      <c r="P413" s="1097"/>
      <c r="Q413" s="1097"/>
      <c r="R413" s="1097"/>
      <c r="S413" s="1097"/>
      <c r="T413" s="1097"/>
      <c r="U413" s="1097"/>
      <c r="V413" s="1097"/>
      <c r="W413" s="1097"/>
      <c r="X413" s="1097"/>
      <c r="Y413" s="1097"/>
      <c r="Z413" s="1097"/>
      <c r="AA413" s="1097"/>
      <c r="AB413" s="1097"/>
      <c r="AC413" s="1097"/>
      <c r="AD413" s="1097"/>
      <c r="AE413" s="1097"/>
      <c r="AF413" s="1097"/>
      <c r="AG413" s="1097"/>
      <c r="AH413" s="1097"/>
      <c r="AI413" s="1097"/>
      <c r="AJ413" s="1097"/>
      <c r="AK413" s="1097"/>
      <c r="AL413" s="1097"/>
      <c r="AM413" s="1097"/>
      <c r="AN413" s="1097"/>
      <c r="AO413" s="1097"/>
      <c r="AP413" s="1097"/>
      <c r="AQ413" s="1097"/>
      <c r="AR413" s="1097"/>
      <c r="AS413" s="1097"/>
    </row>
    <row r="414" spans="1:45" ht="16.5" customHeight="1">
      <c r="A414" s="755">
        <v>414</v>
      </c>
      <c r="B414" s="836" t="s">
        <v>1000</v>
      </c>
      <c r="C414" s="756"/>
      <c r="D414" s="756"/>
      <c r="E414" s="1238"/>
      <c r="F414" s="828"/>
      <c r="G414" s="828"/>
      <c r="H414" s="828"/>
      <c r="L414" s="828"/>
      <c r="M414" s="828"/>
      <c r="N414" s="828"/>
      <c r="O414" s="828"/>
      <c r="P414" s="828"/>
      <c r="Q414" s="828"/>
      <c r="R414" s="828"/>
      <c r="S414" s="828"/>
      <c r="T414" s="828"/>
      <c r="U414" s="828"/>
      <c r="V414" s="828"/>
      <c r="W414" s="828"/>
      <c r="X414" s="828"/>
      <c r="Y414" s="828"/>
      <c r="Z414" s="828"/>
      <c r="AA414" s="828"/>
      <c r="AB414" s="828"/>
      <c r="AC414" s="828"/>
      <c r="AD414" s="828"/>
      <c r="AE414" s="828"/>
      <c r="AF414" s="828"/>
      <c r="AG414" s="828"/>
      <c r="AH414" s="828"/>
      <c r="AI414" s="828"/>
      <c r="AJ414" s="828"/>
      <c r="AK414" s="828"/>
      <c r="AL414" s="828"/>
      <c r="AM414" s="828"/>
      <c r="AN414" s="828"/>
      <c r="AO414" s="828"/>
      <c r="AP414" s="828"/>
      <c r="AQ414" s="828"/>
      <c r="AR414" s="828"/>
      <c r="AS414" s="828"/>
    </row>
    <row r="415" spans="1:45" ht="31.5">
      <c r="A415" s="755"/>
      <c r="B415" s="839" t="s">
        <v>1001</v>
      </c>
      <c r="C415" s="744" t="s">
        <v>2754</v>
      </c>
      <c r="D415" s="783"/>
      <c r="E415" s="1239"/>
      <c r="F415" s="828"/>
      <c r="G415" s="828"/>
      <c r="H415" s="828"/>
      <c r="L415" s="828"/>
      <c r="M415" s="828"/>
      <c r="N415" s="828"/>
      <c r="O415" s="828"/>
      <c r="P415" s="828"/>
      <c r="Q415" s="828"/>
      <c r="R415" s="828"/>
      <c r="S415" s="828"/>
      <c r="T415" s="828"/>
      <c r="U415" s="828"/>
      <c r="V415" s="828"/>
      <c r="W415" s="828"/>
      <c r="X415" s="828"/>
      <c r="Y415" s="828"/>
      <c r="Z415" s="828"/>
      <c r="AA415" s="828"/>
      <c r="AB415" s="828"/>
      <c r="AC415" s="828"/>
      <c r="AD415" s="828"/>
      <c r="AE415" s="828"/>
      <c r="AF415" s="828"/>
      <c r="AG415" s="828"/>
      <c r="AH415" s="828"/>
      <c r="AI415" s="828"/>
      <c r="AJ415" s="828"/>
      <c r="AK415" s="828"/>
      <c r="AL415" s="828"/>
      <c r="AM415" s="828"/>
      <c r="AN415" s="828"/>
      <c r="AO415" s="828"/>
      <c r="AP415" s="828"/>
      <c r="AQ415" s="828"/>
      <c r="AR415" s="828"/>
      <c r="AS415" s="828"/>
    </row>
    <row r="416" spans="1:45" ht="15.75" customHeight="1">
      <c r="A416" s="755"/>
      <c r="B416" s="838" t="s">
        <v>1003</v>
      </c>
      <c r="C416" s="744"/>
      <c r="D416" s="1013">
        <v>3</v>
      </c>
      <c r="E416" s="1239">
        <v>0</v>
      </c>
      <c r="F416" s="828"/>
      <c r="G416" s="828"/>
      <c r="H416" s="828"/>
      <c r="L416" s="828"/>
      <c r="M416" s="828"/>
      <c r="N416" s="828"/>
      <c r="O416" s="828"/>
      <c r="P416" s="828"/>
      <c r="Q416" s="828"/>
      <c r="R416" s="828"/>
      <c r="S416" s="828"/>
      <c r="T416" s="828"/>
      <c r="U416" s="828"/>
      <c r="V416" s="828"/>
      <c r="W416" s="828"/>
      <c r="X416" s="828"/>
      <c r="Y416" s="828"/>
      <c r="Z416" s="828"/>
      <c r="AA416" s="828"/>
      <c r="AB416" s="828"/>
      <c r="AC416" s="828"/>
      <c r="AD416" s="828"/>
      <c r="AE416" s="828"/>
      <c r="AF416" s="828"/>
      <c r="AG416" s="828"/>
      <c r="AH416" s="828"/>
      <c r="AI416" s="828"/>
      <c r="AJ416" s="828"/>
      <c r="AK416" s="828"/>
      <c r="AL416" s="828"/>
      <c r="AM416" s="828"/>
      <c r="AN416" s="828"/>
      <c r="AO416" s="828"/>
      <c r="AP416" s="828"/>
      <c r="AQ416" s="828"/>
      <c r="AR416" s="828"/>
      <c r="AS416" s="828"/>
    </row>
    <row r="417" spans="1:45" ht="31.5">
      <c r="A417" s="755"/>
      <c r="B417" s="863" t="s">
        <v>1004</v>
      </c>
      <c r="C417" s="744"/>
      <c r="D417" s="1013">
        <v>2</v>
      </c>
      <c r="E417" s="1239">
        <v>0</v>
      </c>
      <c r="F417" s="828"/>
      <c r="G417" s="828"/>
      <c r="H417" s="828"/>
      <c r="L417" s="828"/>
      <c r="M417" s="828"/>
      <c r="N417" s="828"/>
      <c r="O417" s="828"/>
      <c r="P417" s="828"/>
      <c r="Q417" s="828"/>
      <c r="R417" s="828"/>
      <c r="S417" s="828"/>
      <c r="T417" s="828"/>
      <c r="U417" s="828"/>
      <c r="V417" s="828"/>
      <c r="W417" s="828"/>
      <c r="X417" s="828"/>
      <c r="Y417" s="828"/>
      <c r="Z417" s="828"/>
      <c r="AA417" s="828"/>
      <c r="AB417" s="828"/>
      <c r="AC417" s="828"/>
      <c r="AD417" s="828"/>
      <c r="AE417" s="828"/>
      <c r="AF417" s="828"/>
      <c r="AG417" s="828"/>
      <c r="AH417" s="828"/>
      <c r="AI417" s="828"/>
      <c r="AJ417" s="828"/>
      <c r="AK417" s="828"/>
      <c r="AL417" s="828"/>
      <c r="AM417" s="828"/>
      <c r="AN417" s="828"/>
      <c r="AO417" s="828"/>
      <c r="AP417" s="828"/>
      <c r="AQ417" s="828"/>
      <c r="AR417" s="828"/>
      <c r="AS417" s="828"/>
    </row>
    <row r="418" spans="1:45" ht="30" customHeight="1">
      <c r="A418" s="755"/>
      <c r="B418" s="863" t="s">
        <v>1005</v>
      </c>
      <c r="C418" s="744"/>
      <c r="D418" s="1013">
        <v>3</v>
      </c>
      <c r="E418" s="1239">
        <v>0</v>
      </c>
      <c r="F418" s="828"/>
      <c r="G418" s="828"/>
      <c r="H418" s="828"/>
      <c r="L418" s="828"/>
      <c r="M418" s="828"/>
      <c r="N418" s="828"/>
      <c r="O418" s="828"/>
      <c r="P418" s="828"/>
      <c r="Q418" s="828"/>
      <c r="R418" s="828"/>
      <c r="S418" s="828"/>
      <c r="T418" s="828"/>
      <c r="U418" s="828"/>
      <c r="V418" s="828"/>
      <c r="W418" s="828"/>
      <c r="X418" s="828"/>
      <c r="Y418" s="828"/>
      <c r="Z418" s="828"/>
      <c r="AA418" s="828"/>
      <c r="AB418" s="828"/>
      <c r="AC418" s="828"/>
      <c r="AD418" s="828"/>
      <c r="AE418" s="828"/>
      <c r="AF418" s="828"/>
      <c r="AG418" s="828"/>
      <c r="AH418" s="828"/>
      <c r="AI418" s="828"/>
      <c r="AJ418" s="828"/>
      <c r="AK418" s="828"/>
      <c r="AL418" s="828"/>
      <c r="AM418" s="828"/>
      <c r="AN418" s="828"/>
      <c r="AO418" s="828"/>
      <c r="AP418" s="828"/>
      <c r="AQ418" s="828"/>
      <c r="AR418" s="828"/>
      <c r="AS418" s="828"/>
    </row>
    <row r="419" spans="1:45" ht="15.75" customHeight="1">
      <c r="A419" s="755"/>
      <c r="B419" s="863" t="s">
        <v>1006</v>
      </c>
      <c r="C419" s="744"/>
      <c r="D419" s="1013">
        <v>2</v>
      </c>
      <c r="E419" s="1239">
        <v>0</v>
      </c>
      <c r="F419" s="828"/>
      <c r="G419" s="828"/>
      <c r="H419" s="828"/>
      <c r="L419" s="828"/>
      <c r="M419" s="828"/>
      <c r="N419" s="828"/>
      <c r="O419" s="828"/>
      <c r="P419" s="828"/>
      <c r="Q419" s="828"/>
      <c r="R419" s="828"/>
      <c r="S419" s="828"/>
      <c r="T419" s="828"/>
      <c r="U419" s="828"/>
      <c r="V419" s="828"/>
      <c r="W419" s="828"/>
      <c r="X419" s="828"/>
      <c r="Y419" s="828"/>
      <c r="Z419" s="828"/>
      <c r="AA419" s="828"/>
      <c r="AB419" s="828"/>
      <c r="AC419" s="828"/>
      <c r="AD419" s="828"/>
      <c r="AE419" s="828"/>
      <c r="AF419" s="828"/>
      <c r="AG419" s="828"/>
      <c r="AH419" s="828"/>
      <c r="AI419" s="828"/>
      <c r="AJ419" s="828"/>
      <c r="AK419" s="828"/>
      <c r="AL419" s="828"/>
      <c r="AM419" s="828"/>
      <c r="AN419" s="828"/>
      <c r="AO419" s="828"/>
      <c r="AP419" s="828"/>
      <c r="AQ419" s="828"/>
      <c r="AR419" s="828"/>
      <c r="AS419" s="828"/>
    </row>
    <row r="420" spans="1:45" ht="15.75">
      <c r="A420" s="755"/>
      <c r="B420" s="840" t="s">
        <v>1007</v>
      </c>
      <c r="C420" s="744" t="s">
        <v>2755</v>
      </c>
      <c r="D420" s="1013"/>
      <c r="E420" s="1240"/>
      <c r="F420" s="828"/>
      <c r="G420" s="828"/>
      <c r="H420" s="828"/>
      <c r="L420" s="828"/>
      <c r="M420" s="828"/>
      <c r="N420" s="828"/>
      <c r="O420" s="828"/>
      <c r="P420" s="828"/>
      <c r="Q420" s="828"/>
      <c r="R420" s="828"/>
      <c r="S420" s="828"/>
      <c r="T420" s="828"/>
      <c r="U420" s="828"/>
      <c r="V420" s="828"/>
      <c r="W420" s="828"/>
      <c r="X420" s="828"/>
      <c r="Y420" s="828"/>
      <c r="Z420" s="828"/>
      <c r="AA420" s="828"/>
      <c r="AB420" s="828"/>
      <c r="AC420" s="828"/>
      <c r="AD420" s="828"/>
      <c r="AE420" s="828"/>
      <c r="AF420" s="828"/>
      <c r="AG420" s="828"/>
      <c r="AH420" s="828"/>
      <c r="AI420" s="828"/>
      <c r="AJ420" s="828"/>
      <c r="AK420" s="828"/>
      <c r="AL420" s="828"/>
      <c r="AM420" s="828"/>
      <c r="AN420" s="828"/>
      <c r="AO420" s="828"/>
      <c r="AP420" s="828"/>
      <c r="AQ420" s="828"/>
      <c r="AR420" s="828"/>
      <c r="AS420" s="828"/>
    </row>
    <row r="421" spans="1:45" ht="31.5" customHeight="1">
      <c r="A421" s="770"/>
      <c r="B421" s="863" t="s">
        <v>1008</v>
      </c>
      <c r="C421" s="744"/>
      <c r="D421" s="1007" t="s">
        <v>2383</v>
      </c>
      <c r="E421" s="1239">
        <v>0</v>
      </c>
      <c r="F421" s="828"/>
      <c r="G421" s="828"/>
      <c r="H421" s="828"/>
      <c r="L421" s="828"/>
      <c r="M421" s="828"/>
      <c r="N421" s="828"/>
      <c r="O421" s="828"/>
      <c r="P421" s="828"/>
      <c r="Q421" s="828"/>
      <c r="R421" s="828"/>
      <c r="S421" s="828"/>
      <c r="T421" s="828"/>
      <c r="U421" s="828"/>
      <c r="V421" s="828"/>
      <c r="W421" s="828"/>
      <c r="X421" s="828"/>
      <c r="Y421" s="828"/>
      <c r="Z421" s="828"/>
      <c r="AA421" s="828"/>
      <c r="AB421" s="828"/>
      <c r="AC421" s="828"/>
      <c r="AD421" s="828"/>
      <c r="AE421" s="828"/>
      <c r="AF421" s="828"/>
      <c r="AG421" s="828"/>
      <c r="AH421" s="828"/>
      <c r="AI421" s="828"/>
      <c r="AJ421" s="828"/>
      <c r="AK421" s="828"/>
      <c r="AL421" s="828"/>
      <c r="AM421" s="828"/>
      <c r="AN421" s="828"/>
      <c r="AO421" s="828"/>
      <c r="AP421" s="828"/>
      <c r="AQ421" s="828"/>
      <c r="AR421" s="828"/>
      <c r="AS421" s="828"/>
    </row>
    <row r="422" spans="1:45" ht="15.75">
      <c r="A422" s="755"/>
      <c r="B422" s="838" t="s">
        <v>1011</v>
      </c>
      <c r="C422" s="744"/>
      <c r="D422" s="1013">
        <v>60</v>
      </c>
      <c r="E422" s="1239">
        <v>0</v>
      </c>
      <c r="F422" s="828"/>
      <c r="G422" s="828"/>
      <c r="H422" s="828"/>
      <c r="L422" s="828"/>
      <c r="M422" s="828"/>
      <c r="N422" s="828"/>
      <c r="O422" s="828"/>
      <c r="P422" s="828"/>
      <c r="Q422" s="828"/>
      <c r="R422" s="828"/>
      <c r="S422" s="828"/>
      <c r="T422" s="828"/>
      <c r="U422" s="828"/>
      <c r="V422" s="828"/>
      <c r="W422" s="828"/>
      <c r="X422" s="828"/>
      <c r="Y422" s="828"/>
      <c r="Z422" s="828"/>
      <c r="AA422" s="828"/>
      <c r="AB422" s="828"/>
      <c r="AC422" s="828"/>
      <c r="AD422" s="828"/>
      <c r="AE422" s="828"/>
      <c r="AF422" s="828"/>
      <c r="AG422" s="828"/>
      <c r="AH422" s="828"/>
      <c r="AI422" s="828"/>
      <c r="AJ422" s="828"/>
      <c r="AK422" s="828"/>
      <c r="AL422" s="828"/>
      <c r="AM422" s="828"/>
      <c r="AN422" s="828"/>
      <c r="AO422" s="828"/>
      <c r="AP422" s="828"/>
      <c r="AQ422" s="828"/>
      <c r="AR422" s="828"/>
      <c r="AS422" s="828"/>
    </row>
    <row r="423" spans="1:45" ht="15.75" customHeight="1">
      <c r="A423" s="755"/>
      <c r="B423" s="866" t="s">
        <v>1012</v>
      </c>
      <c r="C423" s="744"/>
      <c r="D423" s="1024" t="s">
        <v>2384</v>
      </c>
      <c r="E423" s="1239">
        <v>0</v>
      </c>
      <c r="F423" s="828"/>
      <c r="G423" s="828"/>
      <c r="H423" s="828"/>
      <c r="L423" s="828"/>
      <c r="M423" s="828"/>
      <c r="N423" s="828"/>
      <c r="O423" s="828"/>
      <c r="P423" s="828"/>
      <c r="Q423" s="828"/>
      <c r="R423" s="828"/>
      <c r="S423" s="828"/>
      <c r="T423" s="828"/>
      <c r="U423" s="828"/>
      <c r="V423" s="828"/>
      <c r="W423" s="828"/>
      <c r="X423" s="828"/>
      <c r="Y423" s="828"/>
      <c r="Z423" s="828"/>
      <c r="AA423" s="828"/>
      <c r="AB423" s="828"/>
      <c r="AC423" s="828"/>
      <c r="AD423" s="828"/>
      <c r="AE423" s="828"/>
      <c r="AF423" s="828"/>
      <c r="AG423" s="828"/>
      <c r="AH423" s="828"/>
      <c r="AI423" s="828"/>
      <c r="AJ423" s="828"/>
      <c r="AK423" s="828"/>
      <c r="AL423" s="828"/>
      <c r="AM423" s="828"/>
      <c r="AN423" s="828"/>
      <c r="AO423" s="828"/>
      <c r="AP423" s="828"/>
      <c r="AQ423" s="828"/>
      <c r="AR423" s="828"/>
      <c r="AS423" s="828"/>
    </row>
    <row r="424" spans="1:45" ht="31.5">
      <c r="A424" s="755"/>
      <c r="B424" s="866" t="s">
        <v>1015</v>
      </c>
      <c r="C424" s="744"/>
      <c r="D424" s="1024" t="s">
        <v>2385</v>
      </c>
      <c r="E424" s="1239">
        <v>0</v>
      </c>
      <c r="F424" s="828"/>
      <c r="G424" s="828"/>
      <c r="H424" s="828"/>
      <c r="L424" s="828"/>
      <c r="M424" s="828"/>
      <c r="N424" s="828"/>
      <c r="O424" s="828"/>
      <c r="P424" s="828"/>
      <c r="Q424" s="828"/>
      <c r="R424" s="828"/>
      <c r="S424" s="828"/>
      <c r="T424" s="828"/>
      <c r="U424" s="828"/>
      <c r="V424" s="828"/>
      <c r="W424" s="828"/>
      <c r="X424" s="828"/>
      <c r="Y424" s="828"/>
      <c r="Z424" s="828"/>
      <c r="AA424" s="828"/>
      <c r="AB424" s="828"/>
      <c r="AC424" s="828"/>
      <c r="AD424" s="828"/>
      <c r="AE424" s="828"/>
      <c r="AF424" s="828"/>
      <c r="AG424" s="828"/>
      <c r="AH424" s="828"/>
      <c r="AI424" s="828"/>
      <c r="AJ424" s="828"/>
      <c r="AK424" s="828"/>
      <c r="AL424" s="828"/>
      <c r="AM424" s="828"/>
      <c r="AN424" s="828"/>
      <c r="AO424" s="828"/>
      <c r="AP424" s="828"/>
      <c r="AQ424" s="828"/>
      <c r="AR424" s="828"/>
      <c r="AS424" s="828"/>
    </row>
    <row r="425" spans="1:45" s="853" customFormat="1" ht="31.5">
      <c r="A425" s="755"/>
      <c r="B425" s="863" t="s">
        <v>2386</v>
      </c>
      <c r="C425" s="744"/>
      <c r="D425" s="1013">
        <v>90</v>
      </c>
      <c r="E425" s="1239">
        <v>0</v>
      </c>
      <c r="F425" s="828"/>
      <c r="G425" s="828"/>
      <c r="H425" s="828"/>
      <c r="I425" s="828"/>
      <c r="J425" s="828"/>
      <c r="K425" s="828"/>
      <c r="L425" s="828"/>
      <c r="M425" s="828"/>
      <c r="N425" s="828"/>
      <c r="O425" s="828"/>
      <c r="P425" s="828"/>
      <c r="Q425" s="828"/>
      <c r="R425" s="828"/>
      <c r="S425" s="828"/>
      <c r="T425" s="828"/>
      <c r="U425" s="828"/>
      <c r="V425" s="828"/>
      <c r="W425" s="828"/>
      <c r="X425" s="828"/>
      <c r="Y425" s="828"/>
      <c r="Z425" s="828"/>
      <c r="AA425" s="828"/>
      <c r="AB425" s="828"/>
      <c r="AC425" s="828"/>
      <c r="AD425" s="828"/>
      <c r="AE425" s="828"/>
      <c r="AF425" s="828"/>
      <c r="AG425" s="828"/>
      <c r="AH425" s="828"/>
      <c r="AI425" s="828"/>
      <c r="AJ425" s="828"/>
      <c r="AK425" s="828"/>
      <c r="AL425" s="828"/>
      <c r="AM425" s="828"/>
      <c r="AN425" s="828"/>
      <c r="AO425" s="828"/>
      <c r="AP425" s="828"/>
      <c r="AQ425" s="828"/>
      <c r="AR425" s="828"/>
      <c r="AS425" s="828"/>
    </row>
    <row r="426" spans="1:45" s="888" customFormat="1" ht="31.5" customHeight="1">
      <c r="A426" s="755"/>
      <c r="B426" s="866" t="s">
        <v>1019</v>
      </c>
      <c r="C426" s="744"/>
      <c r="D426" s="1024" t="s">
        <v>2387</v>
      </c>
      <c r="E426" s="1237"/>
      <c r="F426" s="828"/>
      <c r="G426" s="828"/>
      <c r="H426" s="828"/>
      <c r="I426" s="828"/>
      <c r="J426" s="828"/>
      <c r="K426" s="828"/>
      <c r="L426" s="828"/>
      <c r="M426" s="828"/>
      <c r="N426" s="828"/>
      <c r="O426" s="828"/>
      <c r="P426" s="828"/>
      <c r="Q426" s="828"/>
      <c r="R426" s="828"/>
      <c r="S426" s="828"/>
      <c r="T426" s="828"/>
      <c r="U426" s="828"/>
      <c r="V426" s="828"/>
      <c r="W426" s="828"/>
      <c r="X426" s="828"/>
      <c r="Y426" s="828"/>
      <c r="Z426" s="828"/>
      <c r="AA426" s="828"/>
      <c r="AB426" s="828"/>
      <c r="AC426" s="828"/>
      <c r="AD426" s="828"/>
      <c r="AE426" s="828"/>
      <c r="AF426" s="828"/>
      <c r="AG426" s="828"/>
      <c r="AH426" s="828"/>
      <c r="AI426" s="828"/>
      <c r="AJ426" s="828"/>
      <c r="AK426" s="828"/>
      <c r="AL426" s="828"/>
      <c r="AM426" s="828"/>
      <c r="AN426" s="828"/>
      <c r="AO426" s="828"/>
      <c r="AP426" s="828"/>
      <c r="AQ426" s="828"/>
      <c r="AR426" s="828"/>
      <c r="AS426" s="828"/>
    </row>
    <row r="427" spans="1:45" s="887" customFormat="1" ht="14.25" customHeight="1">
      <c r="A427" s="755"/>
      <c r="B427" s="839" t="s">
        <v>1020</v>
      </c>
      <c r="C427" s="744" t="s">
        <v>1002</v>
      </c>
      <c r="D427" s="783"/>
      <c r="E427" s="1239"/>
      <c r="F427" s="828"/>
      <c r="G427" s="828"/>
      <c r="H427" s="828"/>
      <c r="I427" s="828"/>
      <c r="J427" s="828"/>
      <c r="K427" s="828"/>
      <c r="L427" s="828"/>
      <c r="M427" s="828"/>
      <c r="N427" s="828"/>
      <c r="O427" s="828"/>
      <c r="P427" s="828"/>
      <c r="Q427" s="828"/>
      <c r="R427" s="828"/>
      <c r="S427" s="828"/>
      <c r="T427" s="828"/>
      <c r="U427" s="828"/>
      <c r="V427" s="828"/>
      <c r="W427" s="828"/>
      <c r="X427" s="828"/>
      <c r="Y427" s="828"/>
      <c r="Z427" s="828"/>
      <c r="AA427" s="828"/>
      <c r="AB427" s="828"/>
      <c r="AC427" s="828"/>
      <c r="AD427" s="828"/>
      <c r="AE427" s="828"/>
      <c r="AF427" s="828"/>
      <c r="AG427" s="828"/>
      <c r="AH427" s="828"/>
      <c r="AI427" s="828"/>
      <c r="AJ427" s="828"/>
      <c r="AK427" s="828"/>
      <c r="AL427" s="828"/>
      <c r="AM427" s="828"/>
      <c r="AN427" s="828"/>
      <c r="AO427" s="828"/>
      <c r="AP427" s="828"/>
      <c r="AQ427" s="828"/>
      <c r="AR427" s="828"/>
      <c r="AS427" s="828"/>
    </row>
    <row r="428" spans="1:45" s="837" customFormat="1" ht="30" customHeight="1">
      <c r="A428" s="755"/>
      <c r="B428" s="866" t="s">
        <v>1021</v>
      </c>
      <c r="C428" s="744"/>
      <c r="D428" s="1024" t="s">
        <v>2387</v>
      </c>
      <c r="E428" s="1237"/>
      <c r="F428" s="828"/>
      <c r="G428" s="828"/>
      <c r="H428" s="828"/>
      <c r="I428" s="828"/>
      <c r="J428" s="828"/>
      <c r="K428" s="828"/>
      <c r="L428" s="828"/>
      <c r="M428" s="828"/>
      <c r="N428" s="828"/>
      <c r="O428" s="828"/>
      <c r="P428" s="828"/>
      <c r="Q428" s="828"/>
      <c r="R428" s="828"/>
      <c r="S428" s="828"/>
      <c r="T428" s="828"/>
      <c r="U428" s="828"/>
      <c r="V428" s="828"/>
      <c r="W428" s="828"/>
      <c r="X428" s="828"/>
      <c r="Y428" s="828"/>
      <c r="Z428" s="828"/>
      <c r="AA428" s="828"/>
      <c r="AB428" s="828"/>
      <c r="AC428" s="828"/>
      <c r="AD428" s="828"/>
      <c r="AE428" s="828"/>
      <c r="AF428" s="828"/>
      <c r="AG428" s="828"/>
      <c r="AH428" s="828"/>
      <c r="AI428" s="828"/>
      <c r="AJ428" s="828"/>
      <c r="AK428" s="828"/>
      <c r="AL428" s="828"/>
      <c r="AM428" s="828"/>
      <c r="AN428" s="828"/>
      <c r="AO428" s="828"/>
      <c r="AP428" s="828"/>
      <c r="AQ428" s="828"/>
      <c r="AR428" s="828"/>
      <c r="AS428" s="828"/>
    </row>
    <row r="429" spans="1:45" s="888" customFormat="1" ht="15.75" customHeight="1">
      <c r="A429" s="755"/>
      <c r="B429" s="838" t="s">
        <v>1022</v>
      </c>
      <c r="C429" s="744"/>
      <c r="D429" s="1013">
        <v>150</v>
      </c>
      <c r="E429" s="1239">
        <v>0</v>
      </c>
      <c r="F429" s="828"/>
      <c r="G429" s="828"/>
      <c r="H429" s="828"/>
      <c r="I429" s="828"/>
      <c r="J429" s="828"/>
      <c r="K429" s="828"/>
      <c r="L429" s="828"/>
      <c r="M429" s="828"/>
      <c r="N429" s="828"/>
      <c r="O429" s="828"/>
      <c r="P429" s="828"/>
      <c r="Q429" s="828"/>
      <c r="R429" s="828"/>
      <c r="S429" s="828"/>
      <c r="T429" s="828"/>
      <c r="U429" s="828"/>
      <c r="V429" s="828"/>
      <c r="W429" s="828"/>
      <c r="X429" s="828"/>
      <c r="Y429" s="828"/>
      <c r="Z429" s="828"/>
      <c r="AA429" s="828"/>
      <c r="AB429" s="828"/>
      <c r="AC429" s="828"/>
      <c r="AD429" s="828"/>
      <c r="AE429" s="828"/>
      <c r="AF429" s="828"/>
      <c r="AG429" s="828"/>
      <c r="AH429" s="828"/>
      <c r="AI429" s="828"/>
      <c r="AJ429" s="828"/>
      <c r="AK429" s="828"/>
      <c r="AL429" s="828"/>
      <c r="AM429" s="828"/>
      <c r="AN429" s="828"/>
      <c r="AO429" s="828"/>
      <c r="AP429" s="828"/>
      <c r="AQ429" s="828"/>
      <c r="AR429" s="828"/>
      <c r="AS429" s="828"/>
    </row>
    <row r="430" spans="1:45" s="887" customFormat="1" ht="32.25" customHeight="1">
      <c r="A430" s="755"/>
      <c r="B430" s="866" t="s">
        <v>1023</v>
      </c>
      <c r="C430" s="744"/>
      <c r="D430" s="1024" t="s">
        <v>2385</v>
      </c>
      <c r="E430" s="1239">
        <v>0</v>
      </c>
      <c r="F430" s="828"/>
      <c r="G430" s="828"/>
      <c r="H430" s="828"/>
      <c r="I430" s="828"/>
      <c r="J430" s="828"/>
      <c r="K430" s="828"/>
      <c r="L430" s="828"/>
      <c r="M430" s="828"/>
      <c r="N430" s="828"/>
      <c r="O430" s="828"/>
      <c r="P430" s="828"/>
      <c r="Q430" s="828"/>
      <c r="R430" s="828"/>
      <c r="S430" s="828"/>
      <c r="T430" s="828"/>
      <c r="U430" s="828"/>
      <c r="V430" s="828"/>
      <c r="W430" s="828"/>
      <c r="X430" s="828"/>
      <c r="Y430" s="828"/>
      <c r="Z430" s="828"/>
      <c r="AA430" s="828"/>
      <c r="AB430" s="828"/>
      <c r="AC430" s="828"/>
      <c r="AD430" s="828"/>
      <c r="AE430" s="828"/>
      <c r="AF430" s="828"/>
      <c r="AG430" s="828"/>
      <c r="AH430" s="828"/>
      <c r="AI430" s="828"/>
      <c r="AJ430" s="828"/>
      <c r="AK430" s="828"/>
      <c r="AL430" s="828"/>
      <c r="AM430" s="828"/>
      <c r="AN430" s="828"/>
      <c r="AO430" s="828"/>
      <c r="AP430" s="828"/>
      <c r="AQ430" s="828"/>
      <c r="AR430" s="828"/>
      <c r="AS430" s="828"/>
    </row>
    <row r="431" spans="1:45" s="888" customFormat="1" ht="14.25" customHeight="1">
      <c r="A431" s="772"/>
      <c r="B431" s="880"/>
      <c r="C431" s="766"/>
      <c r="D431" s="1029"/>
      <c r="E431" s="1241"/>
      <c r="F431" s="828"/>
      <c r="G431" s="828"/>
      <c r="H431" s="828"/>
      <c r="I431" s="828"/>
      <c r="J431" s="828"/>
      <c r="K431" s="828"/>
      <c r="L431" s="828"/>
      <c r="M431" s="828"/>
      <c r="N431" s="828"/>
      <c r="O431" s="828"/>
      <c r="P431" s="828"/>
      <c r="Q431" s="828"/>
      <c r="R431" s="828"/>
      <c r="S431" s="828"/>
      <c r="T431" s="828"/>
      <c r="U431" s="828"/>
      <c r="V431" s="828"/>
      <c r="W431" s="828"/>
      <c r="X431" s="828"/>
      <c r="Y431" s="828"/>
      <c r="Z431" s="828"/>
      <c r="AA431" s="828"/>
      <c r="AB431" s="828"/>
      <c r="AC431" s="828"/>
      <c r="AD431" s="828"/>
      <c r="AE431" s="828"/>
      <c r="AF431" s="828"/>
      <c r="AG431" s="828"/>
      <c r="AH431" s="828"/>
      <c r="AI431" s="828"/>
      <c r="AJ431" s="828"/>
      <c r="AK431" s="828"/>
      <c r="AL431" s="828"/>
      <c r="AM431" s="828"/>
      <c r="AN431" s="828"/>
      <c r="AO431" s="828"/>
      <c r="AP431" s="828"/>
      <c r="AQ431" s="828"/>
      <c r="AR431" s="828"/>
      <c r="AS431" s="828"/>
    </row>
    <row r="432" spans="1:45" s="888" customFormat="1" ht="15.75" customHeight="1">
      <c r="A432" s="755">
        <v>421</v>
      </c>
      <c r="B432" s="836" t="s">
        <v>1024</v>
      </c>
      <c r="C432" s="756"/>
      <c r="D432" s="743"/>
      <c r="E432" s="1242"/>
      <c r="F432" s="828"/>
      <c r="G432" s="828"/>
      <c r="H432" s="828"/>
      <c r="I432" s="828"/>
      <c r="J432" s="828"/>
      <c r="K432" s="828"/>
      <c r="L432" s="828"/>
      <c r="M432" s="828"/>
      <c r="N432" s="828"/>
      <c r="O432" s="828"/>
      <c r="P432" s="828"/>
      <c r="Q432" s="828"/>
      <c r="R432" s="828"/>
      <c r="S432" s="828"/>
      <c r="T432" s="828"/>
      <c r="U432" s="828"/>
      <c r="V432" s="828"/>
      <c r="W432" s="828"/>
      <c r="X432" s="828"/>
      <c r="Y432" s="828"/>
      <c r="Z432" s="828"/>
      <c r="AA432" s="828"/>
      <c r="AB432" s="828"/>
      <c r="AC432" s="828"/>
      <c r="AD432" s="828"/>
      <c r="AE432" s="828"/>
      <c r="AF432" s="828"/>
      <c r="AG432" s="828"/>
      <c r="AH432" s="828"/>
      <c r="AI432" s="828"/>
      <c r="AJ432" s="828"/>
      <c r="AK432" s="828"/>
      <c r="AL432" s="828"/>
      <c r="AM432" s="828"/>
      <c r="AN432" s="828"/>
      <c r="AO432" s="828"/>
      <c r="AP432" s="828"/>
      <c r="AQ432" s="828"/>
      <c r="AR432" s="828"/>
      <c r="AS432" s="828"/>
    </row>
    <row r="433" spans="1:45" s="888" customFormat="1" ht="15.75" customHeight="1">
      <c r="A433" s="772"/>
      <c r="B433" s="892" t="s">
        <v>1025</v>
      </c>
      <c r="C433" s="766" t="s">
        <v>3171</v>
      </c>
      <c r="D433" s="1027">
        <v>5</v>
      </c>
      <c r="E433" s="1241">
        <v>0</v>
      </c>
      <c r="F433" s="828"/>
      <c r="G433" s="828"/>
      <c r="H433" s="828"/>
      <c r="I433" s="828"/>
      <c r="J433" s="828"/>
      <c r="K433" s="828"/>
      <c r="L433" s="828"/>
      <c r="M433" s="828"/>
      <c r="N433" s="828"/>
      <c r="O433" s="828"/>
      <c r="P433" s="828"/>
      <c r="Q433" s="828"/>
      <c r="R433" s="828"/>
      <c r="S433" s="828"/>
      <c r="T433" s="828"/>
      <c r="U433" s="828"/>
      <c r="V433" s="828"/>
      <c r="W433" s="828"/>
      <c r="X433" s="828"/>
      <c r="Y433" s="828"/>
      <c r="Z433" s="828"/>
      <c r="AA433" s="828"/>
      <c r="AB433" s="828"/>
      <c r="AC433" s="828"/>
      <c r="AD433" s="828"/>
      <c r="AE433" s="828"/>
      <c r="AF433" s="828"/>
      <c r="AG433" s="828"/>
      <c r="AH433" s="828"/>
      <c r="AI433" s="828"/>
      <c r="AJ433" s="828"/>
      <c r="AK433" s="828"/>
      <c r="AL433" s="828"/>
      <c r="AM433" s="828"/>
      <c r="AN433" s="828"/>
      <c r="AO433" s="828"/>
      <c r="AP433" s="828"/>
      <c r="AQ433" s="828"/>
      <c r="AR433" s="828"/>
      <c r="AS433" s="828"/>
    </row>
    <row r="434" spans="1:45" s="888" customFormat="1" ht="15.75" customHeight="1">
      <c r="A434" s="755">
        <v>424</v>
      </c>
      <c r="B434" s="836" t="s">
        <v>1042</v>
      </c>
      <c r="C434" s="756"/>
      <c r="D434" s="756"/>
      <c r="E434" s="1238"/>
      <c r="F434" s="828"/>
      <c r="G434" s="828"/>
      <c r="H434" s="828"/>
      <c r="I434" s="828"/>
      <c r="J434" s="828"/>
      <c r="K434" s="828"/>
      <c r="L434" s="828"/>
      <c r="M434" s="828"/>
      <c r="N434" s="828"/>
      <c r="O434" s="828"/>
      <c r="P434" s="828"/>
      <c r="Q434" s="828"/>
      <c r="R434" s="828"/>
      <c r="S434" s="828"/>
      <c r="T434" s="828"/>
      <c r="U434" s="828"/>
      <c r="V434" s="828"/>
      <c r="W434" s="828"/>
      <c r="X434" s="828"/>
      <c r="Y434" s="828"/>
      <c r="Z434" s="828"/>
      <c r="AA434" s="828"/>
      <c r="AB434" s="828"/>
      <c r="AC434" s="828"/>
      <c r="AD434" s="828"/>
      <c r="AE434" s="828"/>
      <c r="AF434" s="828"/>
      <c r="AG434" s="828"/>
      <c r="AH434" s="828"/>
      <c r="AI434" s="828"/>
      <c r="AJ434" s="828"/>
      <c r="AK434" s="828"/>
      <c r="AL434" s="828"/>
      <c r="AM434" s="828"/>
      <c r="AN434" s="828"/>
      <c r="AO434" s="828"/>
      <c r="AP434" s="828"/>
      <c r="AQ434" s="828"/>
      <c r="AR434" s="828"/>
      <c r="AS434" s="828"/>
    </row>
    <row r="435" spans="1:45" s="888" customFormat="1" ht="15.75" customHeight="1">
      <c r="A435" s="755"/>
      <c r="B435" s="839" t="s">
        <v>1043</v>
      </c>
      <c r="C435" s="744" t="s">
        <v>1044</v>
      </c>
      <c r="D435" s="1037" t="s">
        <v>1585</v>
      </c>
      <c r="E435" s="1239">
        <v>0</v>
      </c>
      <c r="F435" s="828"/>
      <c r="G435" s="828"/>
      <c r="H435" s="828"/>
      <c r="I435" s="828"/>
      <c r="J435" s="828"/>
      <c r="K435" s="828"/>
      <c r="L435" s="828"/>
      <c r="M435" s="828"/>
      <c r="N435" s="828"/>
      <c r="O435" s="828"/>
      <c r="P435" s="828"/>
      <c r="Q435" s="828"/>
      <c r="R435" s="828"/>
      <c r="S435" s="828"/>
      <c r="T435" s="828"/>
      <c r="U435" s="828"/>
      <c r="V435" s="828"/>
      <c r="W435" s="828"/>
      <c r="X435" s="828"/>
      <c r="Y435" s="828"/>
      <c r="Z435" s="828"/>
      <c r="AA435" s="828"/>
      <c r="AB435" s="828"/>
      <c r="AC435" s="828"/>
      <c r="AD435" s="828"/>
      <c r="AE435" s="828"/>
      <c r="AF435" s="828"/>
      <c r="AG435" s="828"/>
      <c r="AH435" s="828"/>
      <c r="AI435" s="828"/>
      <c r="AJ435" s="828"/>
      <c r="AK435" s="828"/>
      <c r="AL435" s="828"/>
      <c r="AM435" s="828"/>
      <c r="AN435" s="828"/>
      <c r="AO435" s="828"/>
      <c r="AP435" s="828"/>
      <c r="AQ435" s="828"/>
      <c r="AR435" s="828"/>
      <c r="AS435" s="828"/>
    </row>
    <row r="436" spans="1:45" s="888" customFormat="1" ht="14.25" customHeight="1">
      <c r="A436" s="1123" t="s">
        <v>1045</v>
      </c>
      <c r="B436" s="1193"/>
      <c r="C436" s="1194"/>
      <c r="D436" s="1195"/>
      <c r="E436" s="741"/>
      <c r="F436" s="828"/>
      <c r="G436" s="828"/>
      <c r="H436" s="828"/>
      <c r="I436" s="828"/>
      <c r="J436" s="828"/>
      <c r="K436" s="828"/>
      <c r="L436" s="828"/>
      <c r="M436" s="828"/>
      <c r="N436" s="828"/>
      <c r="O436" s="828"/>
      <c r="P436" s="828"/>
      <c r="Q436" s="828"/>
      <c r="R436" s="828"/>
      <c r="S436" s="828"/>
      <c r="T436" s="828"/>
      <c r="U436" s="828"/>
      <c r="V436" s="828"/>
      <c r="W436" s="828"/>
      <c r="X436" s="828"/>
      <c r="Y436" s="828"/>
      <c r="Z436" s="828"/>
      <c r="AA436" s="828"/>
      <c r="AB436" s="828"/>
      <c r="AC436" s="828"/>
      <c r="AD436" s="828"/>
      <c r="AE436" s="828"/>
      <c r="AF436" s="828"/>
      <c r="AG436" s="828"/>
      <c r="AH436" s="828"/>
      <c r="AI436" s="828"/>
      <c r="AJ436" s="828"/>
      <c r="AK436" s="828"/>
      <c r="AL436" s="828"/>
      <c r="AM436" s="828"/>
      <c r="AN436" s="828"/>
      <c r="AO436" s="828"/>
      <c r="AP436" s="828"/>
      <c r="AQ436" s="828"/>
      <c r="AR436" s="828"/>
      <c r="AS436" s="828"/>
    </row>
    <row r="437" spans="1:45" s="888" customFormat="1" ht="14.25" customHeight="1">
      <c r="A437" s="770">
        <v>500</v>
      </c>
      <c r="B437" s="836" t="s">
        <v>2108</v>
      </c>
      <c r="C437" s="756"/>
      <c r="D437" s="756"/>
      <c r="E437" s="1016"/>
      <c r="F437" s="828"/>
      <c r="G437" s="828"/>
      <c r="H437" s="828"/>
      <c r="I437" s="828"/>
      <c r="J437" s="828"/>
      <c r="K437" s="828"/>
      <c r="L437" s="828"/>
      <c r="M437" s="828"/>
      <c r="N437" s="828"/>
      <c r="O437" s="828"/>
      <c r="P437" s="828"/>
      <c r="Q437" s="828"/>
      <c r="R437" s="828"/>
      <c r="S437" s="828"/>
      <c r="T437" s="828"/>
      <c r="U437" s="828"/>
      <c r="V437" s="828"/>
      <c r="W437" s="828"/>
      <c r="X437" s="828"/>
      <c r="Y437" s="828"/>
      <c r="Z437" s="828"/>
      <c r="AA437" s="828"/>
      <c r="AB437" s="828"/>
      <c r="AC437" s="828"/>
      <c r="AD437" s="828"/>
      <c r="AE437" s="828"/>
      <c r="AF437" s="828"/>
      <c r="AG437" s="828"/>
      <c r="AH437" s="828"/>
      <c r="AI437" s="828"/>
      <c r="AJ437" s="828"/>
      <c r="AK437" s="828"/>
      <c r="AL437" s="828"/>
      <c r="AM437" s="828"/>
      <c r="AN437" s="828"/>
      <c r="AO437" s="828"/>
      <c r="AP437" s="828"/>
      <c r="AQ437" s="828"/>
      <c r="AR437" s="828"/>
      <c r="AS437" s="828"/>
    </row>
    <row r="438" spans="1:45" s="888" customFormat="1" ht="14.25" customHeight="1">
      <c r="A438" s="755"/>
      <c r="B438" s="872" t="s">
        <v>1047</v>
      </c>
      <c r="C438" s="779" t="s">
        <v>2930</v>
      </c>
      <c r="D438" s="1007" t="s">
        <v>2109</v>
      </c>
      <c r="E438" s="1190"/>
      <c r="F438" s="828"/>
      <c r="G438" s="828"/>
      <c r="H438" s="828"/>
      <c r="I438" s="828"/>
      <c r="J438" s="828"/>
      <c r="K438" s="828"/>
      <c r="L438" s="828"/>
      <c r="M438" s="828"/>
      <c r="N438" s="828"/>
      <c r="O438" s="828"/>
      <c r="P438" s="828"/>
      <c r="Q438" s="828"/>
      <c r="R438" s="828"/>
      <c r="S438" s="828"/>
      <c r="T438" s="828"/>
      <c r="U438" s="828"/>
      <c r="V438" s="828"/>
      <c r="W438" s="828"/>
      <c r="X438" s="828"/>
      <c r="Y438" s="828"/>
      <c r="Z438" s="828"/>
      <c r="AA438" s="828"/>
      <c r="AB438" s="828"/>
      <c r="AC438" s="828"/>
      <c r="AD438" s="828"/>
      <c r="AE438" s="828"/>
      <c r="AF438" s="828"/>
      <c r="AG438" s="828"/>
      <c r="AH438" s="828"/>
      <c r="AI438" s="828"/>
      <c r="AJ438" s="828"/>
      <c r="AK438" s="828"/>
      <c r="AL438" s="828"/>
      <c r="AM438" s="828"/>
      <c r="AN438" s="828"/>
      <c r="AO438" s="828"/>
      <c r="AP438" s="828"/>
      <c r="AQ438" s="828"/>
      <c r="AR438" s="828"/>
      <c r="AS438" s="828"/>
    </row>
    <row r="439" spans="1:45" s="888" customFormat="1" ht="14.25" customHeight="1">
      <c r="A439" s="755"/>
      <c r="B439" s="840" t="s">
        <v>2110</v>
      </c>
      <c r="C439" s="779" t="s">
        <v>3172</v>
      </c>
      <c r="D439" s="1007"/>
      <c r="E439" s="1109"/>
      <c r="F439" s="828"/>
      <c r="G439" s="828"/>
      <c r="H439" s="828"/>
      <c r="I439" s="828"/>
      <c r="J439" s="828"/>
      <c r="K439" s="828"/>
      <c r="L439" s="828"/>
      <c r="M439" s="828"/>
      <c r="N439" s="828"/>
      <c r="O439" s="828"/>
      <c r="P439" s="828"/>
      <c r="Q439" s="828"/>
      <c r="R439" s="828"/>
      <c r="S439" s="828"/>
      <c r="T439" s="828"/>
      <c r="U439" s="828"/>
      <c r="V439" s="828"/>
      <c r="W439" s="828"/>
      <c r="X439" s="828"/>
      <c r="Y439" s="828"/>
      <c r="Z439" s="828"/>
      <c r="AA439" s="828"/>
      <c r="AB439" s="828"/>
      <c r="AC439" s="828"/>
      <c r="AD439" s="828"/>
      <c r="AE439" s="828"/>
      <c r="AF439" s="828"/>
      <c r="AG439" s="828"/>
      <c r="AH439" s="828"/>
      <c r="AI439" s="828"/>
      <c r="AJ439" s="828"/>
      <c r="AK439" s="828"/>
      <c r="AL439" s="828"/>
      <c r="AM439" s="828"/>
      <c r="AN439" s="828"/>
      <c r="AO439" s="828"/>
      <c r="AP439" s="828"/>
      <c r="AQ439" s="828"/>
      <c r="AR439" s="828"/>
      <c r="AS439" s="828"/>
    </row>
    <row r="440" spans="1:45" s="888" customFormat="1" ht="14.25" customHeight="1">
      <c r="A440" s="755"/>
      <c r="B440" s="840" t="s">
        <v>2113</v>
      </c>
      <c r="C440" s="779"/>
      <c r="D440" s="1013">
        <v>10</v>
      </c>
      <c r="E440" s="759">
        <v>0</v>
      </c>
      <c r="F440" s="828"/>
      <c r="G440" s="828"/>
      <c r="H440" s="828"/>
      <c r="I440" s="828"/>
      <c r="J440" s="828"/>
      <c r="K440" s="828"/>
      <c r="L440" s="828"/>
      <c r="M440" s="828"/>
      <c r="N440" s="828"/>
      <c r="O440" s="828"/>
      <c r="P440" s="828"/>
      <c r="Q440" s="828"/>
      <c r="R440" s="828"/>
      <c r="S440" s="828"/>
      <c r="T440" s="828"/>
      <c r="U440" s="828"/>
      <c r="V440" s="828"/>
      <c r="W440" s="828"/>
      <c r="X440" s="828"/>
      <c r="Y440" s="828"/>
      <c r="Z440" s="828"/>
      <c r="AA440" s="828"/>
      <c r="AB440" s="828"/>
      <c r="AC440" s="828"/>
      <c r="AD440" s="828"/>
      <c r="AE440" s="828"/>
      <c r="AF440" s="828"/>
      <c r="AG440" s="828"/>
      <c r="AH440" s="828"/>
      <c r="AI440" s="828"/>
      <c r="AJ440" s="828"/>
      <c r="AK440" s="828"/>
      <c r="AL440" s="828"/>
      <c r="AM440" s="828"/>
      <c r="AN440" s="828"/>
      <c r="AO440" s="828"/>
      <c r="AP440" s="828"/>
      <c r="AQ440" s="828"/>
      <c r="AR440" s="828"/>
      <c r="AS440" s="828"/>
    </row>
    <row r="441" spans="1:45" s="888" customFormat="1" ht="14.25" customHeight="1">
      <c r="A441" s="772"/>
      <c r="B441" s="893" t="s">
        <v>2114</v>
      </c>
      <c r="C441" s="766"/>
      <c r="D441" s="1027">
        <v>1</v>
      </c>
      <c r="E441" s="1264">
        <v>0</v>
      </c>
      <c r="F441" s="828"/>
      <c r="G441" s="828"/>
      <c r="H441" s="828"/>
      <c r="I441" s="828"/>
      <c r="J441" s="828"/>
      <c r="K441" s="828"/>
      <c r="L441" s="828"/>
      <c r="M441" s="828"/>
      <c r="N441" s="828"/>
      <c r="O441" s="828"/>
      <c r="P441" s="828"/>
      <c r="Q441" s="828"/>
      <c r="R441" s="828"/>
      <c r="S441" s="828"/>
      <c r="T441" s="828"/>
      <c r="U441" s="828"/>
      <c r="V441" s="828"/>
      <c r="W441" s="828"/>
      <c r="X441" s="828"/>
      <c r="Y441" s="828"/>
      <c r="Z441" s="828"/>
      <c r="AA441" s="828"/>
      <c r="AB441" s="828"/>
      <c r="AC441" s="828"/>
      <c r="AD441" s="828"/>
      <c r="AE441" s="828"/>
      <c r="AF441" s="828"/>
      <c r="AG441" s="828"/>
      <c r="AH441" s="828"/>
      <c r="AI441" s="828"/>
      <c r="AJ441" s="828"/>
      <c r="AK441" s="828"/>
      <c r="AL441" s="828"/>
      <c r="AM441" s="828"/>
      <c r="AN441" s="828"/>
      <c r="AO441" s="828"/>
      <c r="AP441" s="828"/>
      <c r="AQ441" s="828"/>
      <c r="AR441" s="828"/>
      <c r="AS441" s="828"/>
    </row>
    <row r="442" spans="1:45" s="888" customFormat="1" ht="14.25" customHeight="1">
      <c r="A442" s="770">
        <v>540</v>
      </c>
      <c r="B442" s="845" t="s">
        <v>2111</v>
      </c>
      <c r="C442" s="744"/>
      <c r="D442" s="743"/>
      <c r="E442" s="1016"/>
      <c r="F442" s="828"/>
      <c r="G442" s="828"/>
      <c r="H442" s="828"/>
      <c r="I442" s="828"/>
      <c r="J442" s="828"/>
      <c r="K442" s="828"/>
      <c r="L442" s="828"/>
      <c r="M442" s="828"/>
      <c r="N442" s="828"/>
      <c r="O442" s="828"/>
      <c r="P442" s="828"/>
      <c r="Q442" s="828"/>
      <c r="R442" s="828"/>
      <c r="S442" s="828"/>
      <c r="T442" s="828"/>
      <c r="U442" s="828"/>
      <c r="V442" s="828"/>
      <c r="W442" s="828"/>
      <c r="X442" s="828"/>
      <c r="Y442" s="828"/>
      <c r="Z442" s="828"/>
      <c r="AA442" s="828"/>
      <c r="AB442" s="828"/>
      <c r="AC442" s="828"/>
      <c r="AD442" s="828"/>
      <c r="AE442" s="828"/>
      <c r="AF442" s="828"/>
      <c r="AG442" s="828"/>
      <c r="AH442" s="828"/>
      <c r="AI442" s="828"/>
      <c r="AJ442" s="828"/>
      <c r="AK442" s="828"/>
      <c r="AL442" s="828"/>
      <c r="AM442" s="828"/>
      <c r="AN442" s="828"/>
      <c r="AO442" s="828"/>
      <c r="AP442" s="828"/>
      <c r="AQ442" s="828"/>
      <c r="AR442" s="828"/>
      <c r="AS442" s="828"/>
    </row>
    <row r="443" spans="1:45" s="837" customFormat="1" ht="15.75" customHeight="1">
      <c r="A443" s="770"/>
      <c r="B443" s="872" t="s">
        <v>1047</v>
      </c>
      <c r="C443" s="744" t="s">
        <v>2935</v>
      </c>
      <c r="D443" s="1007" t="s">
        <v>2112</v>
      </c>
      <c r="E443" s="1190"/>
      <c r="F443" s="828"/>
      <c r="G443" s="828"/>
      <c r="H443" s="828"/>
      <c r="I443" s="828"/>
      <c r="J443" s="828"/>
      <c r="K443" s="828"/>
      <c r="L443" s="828"/>
      <c r="M443" s="828"/>
      <c r="N443" s="828"/>
      <c r="O443" s="828"/>
      <c r="P443" s="828"/>
      <c r="Q443" s="828"/>
      <c r="R443" s="828"/>
      <c r="S443" s="828"/>
      <c r="T443" s="828"/>
      <c r="U443" s="828"/>
      <c r="V443" s="828"/>
      <c r="W443" s="828"/>
      <c r="X443" s="828"/>
      <c r="Y443" s="828"/>
      <c r="Z443" s="828"/>
      <c r="AA443" s="828"/>
      <c r="AB443" s="828"/>
      <c r="AC443" s="828"/>
      <c r="AD443" s="828"/>
      <c r="AE443" s="828"/>
      <c r="AF443" s="828"/>
      <c r="AG443" s="828"/>
      <c r="AH443" s="828"/>
      <c r="AI443" s="828"/>
      <c r="AJ443" s="828"/>
      <c r="AK443" s="828"/>
      <c r="AL443" s="828"/>
      <c r="AM443" s="828"/>
      <c r="AN443" s="828"/>
      <c r="AO443" s="828"/>
      <c r="AP443" s="828"/>
      <c r="AQ443" s="828"/>
      <c r="AR443" s="828"/>
      <c r="AS443" s="828"/>
    </row>
    <row r="444" spans="1:45" s="853" customFormat="1" ht="14.25" customHeight="1">
      <c r="A444" s="770"/>
      <c r="B444" s="840" t="s">
        <v>2110</v>
      </c>
      <c r="C444" s="744" t="s">
        <v>2931</v>
      </c>
      <c r="D444" s="1007"/>
      <c r="E444" s="1026"/>
      <c r="F444" s="828"/>
      <c r="G444" s="828"/>
      <c r="H444" s="828"/>
      <c r="I444" s="828"/>
      <c r="J444" s="828"/>
      <c r="K444" s="828"/>
      <c r="L444" s="828"/>
      <c r="M444" s="828"/>
      <c r="N444" s="828"/>
      <c r="O444" s="828"/>
      <c r="P444" s="828"/>
      <c r="Q444" s="828"/>
      <c r="R444" s="828"/>
      <c r="S444" s="828"/>
      <c r="T444" s="828"/>
      <c r="U444" s="828"/>
      <c r="V444" s="828"/>
      <c r="W444" s="828"/>
      <c r="X444" s="828"/>
      <c r="Y444" s="828"/>
      <c r="Z444" s="828"/>
      <c r="AA444" s="828"/>
      <c r="AB444" s="828"/>
      <c r="AC444" s="828"/>
      <c r="AD444" s="828"/>
      <c r="AE444" s="828"/>
      <c r="AF444" s="828"/>
      <c r="AG444" s="828"/>
      <c r="AH444" s="828"/>
      <c r="AI444" s="828"/>
      <c r="AJ444" s="828"/>
      <c r="AK444" s="828"/>
      <c r="AL444" s="828"/>
      <c r="AM444" s="828"/>
      <c r="AN444" s="828"/>
      <c r="AO444" s="828"/>
      <c r="AP444" s="828"/>
      <c r="AQ444" s="828"/>
      <c r="AR444" s="828"/>
      <c r="AS444" s="828"/>
    </row>
    <row r="445" spans="1:45" s="853" customFormat="1" ht="15.75" customHeight="1">
      <c r="A445" s="770"/>
      <c r="B445" s="840" t="s">
        <v>2113</v>
      </c>
      <c r="C445" s="744"/>
      <c r="D445" s="1013">
        <v>10</v>
      </c>
      <c r="E445" s="759">
        <v>0</v>
      </c>
      <c r="F445" s="828"/>
      <c r="G445" s="828"/>
      <c r="H445" s="828"/>
      <c r="I445" s="828"/>
      <c r="J445" s="828"/>
      <c r="K445" s="828"/>
      <c r="L445" s="828"/>
      <c r="M445" s="828"/>
      <c r="N445" s="828"/>
      <c r="O445" s="828"/>
      <c r="P445" s="828"/>
      <c r="Q445" s="828"/>
      <c r="R445" s="828"/>
      <c r="S445" s="828"/>
      <c r="T445" s="828"/>
      <c r="U445" s="828"/>
      <c r="V445" s="828"/>
      <c r="W445" s="828"/>
      <c r="X445" s="828"/>
      <c r="Y445" s="828"/>
      <c r="Z445" s="828"/>
      <c r="AA445" s="828"/>
      <c r="AB445" s="828"/>
      <c r="AC445" s="828"/>
      <c r="AD445" s="828"/>
      <c r="AE445" s="828"/>
      <c r="AF445" s="828"/>
      <c r="AG445" s="828"/>
      <c r="AH445" s="828"/>
      <c r="AI445" s="828"/>
      <c r="AJ445" s="828"/>
      <c r="AK445" s="828"/>
      <c r="AL445" s="828"/>
      <c r="AM445" s="828"/>
      <c r="AN445" s="828"/>
      <c r="AO445" s="828"/>
      <c r="AP445" s="828"/>
      <c r="AQ445" s="828"/>
      <c r="AR445" s="828"/>
      <c r="AS445" s="828"/>
    </row>
    <row r="446" spans="1:45" s="853" customFormat="1" ht="15.75" customHeight="1">
      <c r="A446" s="773"/>
      <c r="B446" s="893" t="s">
        <v>2114</v>
      </c>
      <c r="C446" s="766"/>
      <c r="D446" s="1027">
        <v>1</v>
      </c>
      <c r="E446" s="1264">
        <v>0</v>
      </c>
      <c r="F446" s="828"/>
      <c r="G446" s="828"/>
      <c r="H446" s="828"/>
      <c r="I446" s="828"/>
      <c r="J446" s="828"/>
      <c r="K446" s="828"/>
      <c r="L446" s="828"/>
      <c r="M446" s="828"/>
      <c r="N446" s="828"/>
      <c r="O446" s="828"/>
      <c r="P446" s="828"/>
      <c r="Q446" s="828"/>
      <c r="R446" s="828"/>
      <c r="S446" s="828"/>
      <c r="T446" s="828"/>
      <c r="U446" s="828"/>
      <c r="V446" s="828"/>
      <c r="W446" s="828"/>
      <c r="X446" s="828"/>
      <c r="Y446" s="828"/>
      <c r="Z446" s="828"/>
      <c r="AA446" s="828"/>
      <c r="AB446" s="828"/>
      <c r="AC446" s="828"/>
      <c r="AD446" s="828"/>
      <c r="AE446" s="828"/>
      <c r="AF446" s="828"/>
      <c r="AG446" s="828"/>
      <c r="AH446" s="828"/>
      <c r="AI446" s="828"/>
      <c r="AJ446" s="828"/>
      <c r="AK446" s="828"/>
      <c r="AL446" s="828"/>
      <c r="AM446" s="828"/>
      <c r="AN446" s="828"/>
      <c r="AO446" s="828"/>
      <c r="AP446" s="828"/>
      <c r="AQ446" s="828"/>
      <c r="AR446" s="828"/>
      <c r="AS446" s="828"/>
    </row>
    <row r="447" spans="1:45" s="853" customFormat="1" ht="15.75">
      <c r="A447" s="770">
        <v>590</v>
      </c>
      <c r="B447" s="845" t="s">
        <v>2115</v>
      </c>
      <c r="C447" s="744"/>
      <c r="D447" s="1007"/>
      <c r="E447" s="1026"/>
      <c r="F447" s="828"/>
      <c r="G447" s="828"/>
      <c r="H447" s="828"/>
      <c r="I447" s="828"/>
      <c r="J447" s="828"/>
      <c r="K447" s="828"/>
      <c r="L447" s="828"/>
      <c r="M447" s="828"/>
      <c r="N447" s="828"/>
      <c r="O447" s="828"/>
      <c r="P447" s="828"/>
      <c r="Q447" s="828"/>
      <c r="R447" s="828"/>
      <c r="S447" s="828"/>
      <c r="T447" s="828"/>
      <c r="U447" s="828"/>
      <c r="V447" s="828"/>
      <c r="W447" s="828"/>
      <c r="X447" s="828"/>
      <c r="Y447" s="828"/>
      <c r="Z447" s="828"/>
      <c r="AA447" s="828"/>
      <c r="AB447" s="828"/>
      <c r="AC447" s="828"/>
      <c r="AD447" s="828"/>
      <c r="AE447" s="828"/>
      <c r="AF447" s="828"/>
      <c r="AG447" s="828"/>
      <c r="AH447" s="828"/>
      <c r="AI447" s="828"/>
      <c r="AJ447" s="828"/>
      <c r="AK447" s="828"/>
      <c r="AL447" s="828"/>
      <c r="AM447" s="828"/>
      <c r="AN447" s="828"/>
      <c r="AO447" s="828"/>
      <c r="AP447" s="828"/>
      <c r="AQ447" s="828"/>
      <c r="AR447" s="828"/>
      <c r="AS447" s="828"/>
    </row>
    <row r="448" spans="1:45" s="853" customFormat="1" ht="15.75">
      <c r="A448" s="770"/>
      <c r="B448" s="867" t="s">
        <v>2137</v>
      </c>
      <c r="C448" s="779" t="s">
        <v>2936</v>
      </c>
      <c r="D448" s="1007"/>
      <c r="E448" s="759">
        <v>0</v>
      </c>
      <c r="F448" s="828"/>
      <c r="G448" s="828"/>
      <c r="H448" s="828"/>
      <c r="I448" s="828"/>
      <c r="J448" s="828"/>
      <c r="K448" s="828"/>
      <c r="L448" s="828"/>
      <c r="M448" s="828"/>
      <c r="N448" s="828"/>
      <c r="O448" s="828"/>
      <c r="P448" s="828"/>
      <c r="Q448" s="828"/>
      <c r="R448" s="828"/>
      <c r="S448" s="828"/>
      <c r="T448" s="828"/>
      <c r="U448" s="828"/>
      <c r="V448" s="828"/>
      <c r="W448" s="828"/>
      <c r="X448" s="828"/>
      <c r="Y448" s="828"/>
      <c r="Z448" s="828"/>
      <c r="AA448" s="828"/>
      <c r="AB448" s="828"/>
      <c r="AC448" s="828"/>
      <c r="AD448" s="828"/>
      <c r="AE448" s="828"/>
      <c r="AF448" s="828"/>
      <c r="AG448" s="828"/>
      <c r="AH448" s="828"/>
      <c r="AI448" s="828"/>
      <c r="AJ448" s="828"/>
      <c r="AK448" s="828"/>
      <c r="AL448" s="828"/>
      <c r="AM448" s="828"/>
      <c r="AN448" s="828"/>
      <c r="AO448" s="828"/>
      <c r="AP448" s="828"/>
      <c r="AQ448" s="828"/>
      <c r="AR448" s="828"/>
      <c r="AS448" s="828"/>
    </row>
    <row r="449" spans="1:45" s="853" customFormat="1" ht="15.75">
      <c r="A449" s="770"/>
      <c r="B449" s="840" t="s">
        <v>3174</v>
      </c>
      <c r="C449" s="779"/>
      <c r="D449" s="1007" t="s">
        <v>1383</v>
      </c>
      <c r="E449" s="759"/>
      <c r="F449" s="828"/>
      <c r="G449" s="828"/>
      <c r="H449" s="828"/>
      <c r="I449" s="828"/>
      <c r="J449" s="828"/>
      <c r="K449" s="828"/>
      <c r="L449" s="828"/>
      <c r="M449" s="828"/>
      <c r="N449" s="828"/>
      <c r="O449" s="828"/>
      <c r="P449" s="828"/>
      <c r="Q449" s="828"/>
      <c r="R449" s="828"/>
      <c r="S449" s="828"/>
      <c r="T449" s="828"/>
      <c r="U449" s="828"/>
      <c r="V449" s="828"/>
      <c r="W449" s="828"/>
      <c r="X449" s="828"/>
      <c r="Y449" s="828"/>
      <c r="Z449" s="828"/>
      <c r="AA449" s="828"/>
      <c r="AB449" s="828"/>
      <c r="AC449" s="828"/>
      <c r="AD449" s="828"/>
      <c r="AE449" s="828"/>
      <c r="AF449" s="828"/>
      <c r="AG449" s="828"/>
      <c r="AH449" s="828"/>
      <c r="AI449" s="828"/>
      <c r="AJ449" s="828"/>
      <c r="AK449" s="828"/>
      <c r="AL449" s="828"/>
      <c r="AM449" s="828"/>
      <c r="AN449" s="828"/>
      <c r="AO449" s="828"/>
      <c r="AP449" s="828"/>
      <c r="AQ449" s="828"/>
      <c r="AR449" s="828"/>
      <c r="AS449" s="828"/>
    </row>
    <row r="450" spans="1:45" s="853" customFormat="1" ht="15.75">
      <c r="A450" s="770"/>
      <c r="B450" s="840" t="s">
        <v>3175</v>
      </c>
      <c r="C450" s="779"/>
      <c r="D450" s="1007" t="s">
        <v>1383</v>
      </c>
      <c r="E450" s="759"/>
      <c r="F450" s="828"/>
      <c r="G450" s="828"/>
      <c r="H450" s="828"/>
      <c r="I450" s="828"/>
      <c r="J450" s="828"/>
      <c r="K450" s="828"/>
      <c r="L450" s="828"/>
      <c r="M450" s="828"/>
      <c r="N450" s="828"/>
      <c r="O450" s="828"/>
      <c r="P450" s="828"/>
      <c r="Q450" s="828"/>
      <c r="R450" s="828"/>
      <c r="S450" s="828"/>
      <c r="T450" s="828"/>
      <c r="U450" s="828"/>
      <c r="V450" s="828"/>
      <c r="W450" s="828"/>
      <c r="X450" s="828"/>
      <c r="Y450" s="828"/>
      <c r="Z450" s="828"/>
      <c r="AA450" s="828"/>
      <c r="AB450" s="828"/>
      <c r="AC450" s="828"/>
      <c r="AD450" s="828"/>
      <c r="AE450" s="828"/>
      <c r="AF450" s="828"/>
      <c r="AG450" s="828"/>
      <c r="AH450" s="828"/>
      <c r="AI450" s="828"/>
      <c r="AJ450" s="828"/>
      <c r="AK450" s="828"/>
      <c r="AL450" s="828"/>
      <c r="AM450" s="828"/>
      <c r="AN450" s="828"/>
      <c r="AO450" s="828"/>
      <c r="AP450" s="828"/>
      <c r="AQ450" s="828"/>
      <c r="AR450" s="828"/>
      <c r="AS450" s="828"/>
    </row>
    <row r="451" spans="1:45" s="853" customFormat="1" ht="15.75">
      <c r="A451" s="770"/>
      <c r="B451" s="840" t="s">
        <v>2110</v>
      </c>
      <c r="C451" s="744" t="s">
        <v>2937</v>
      </c>
      <c r="D451" s="1007"/>
      <c r="E451" s="759"/>
      <c r="F451" s="828"/>
      <c r="G451" s="828"/>
      <c r="H451" s="828"/>
      <c r="I451" s="828"/>
      <c r="J451" s="828"/>
      <c r="K451" s="828"/>
      <c r="L451" s="828"/>
      <c r="M451" s="828"/>
      <c r="N451" s="828"/>
      <c r="O451" s="828"/>
      <c r="P451" s="828"/>
      <c r="Q451" s="828"/>
      <c r="R451" s="828"/>
      <c r="S451" s="828"/>
      <c r="T451" s="828"/>
      <c r="U451" s="828"/>
      <c r="V451" s="828"/>
      <c r="W451" s="828"/>
      <c r="X451" s="828"/>
      <c r="Y451" s="828"/>
      <c r="Z451" s="828"/>
      <c r="AA451" s="828"/>
      <c r="AB451" s="828"/>
      <c r="AC451" s="828"/>
      <c r="AD451" s="828"/>
      <c r="AE451" s="828"/>
      <c r="AF451" s="828"/>
      <c r="AG451" s="828"/>
      <c r="AH451" s="828"/>
      <c r="AI451" s="828"/>
      <c r="AJ451" s="828"/>
      <c r="AK451" s="828"/>
      <c r="AL451" s="828"/>
      <c r="AM451" s="828"/>
      <c r="AN451" s="828"/>
      <c r="AO451" s="828"/>
      <c r="AP451" s="828"/>
      <c r="AQ451" s="828"/>
      <c r="AR451" s="828"/>
      <c r="AS451" s="828"/>
    </row>
    <row r="452" spans="1:45" s="853" customFormat="1" ht="15.75" customHeight="1">
      <c r="A452" s="770"/>
      <c r="B452" s="840" t="s">
        <v>2113</v>
      </c>
      <c r="C452" s="744"/>
      <c r="D452" s="1013">
        <v>10</v>
      </c>
      <c r="E452" s="759">
        <v>0</v>
      </c>
      <c r="F452" s="828"/>
      <c r="G452" s="828"/>
      <c r="H452" s="828"/>
      <c r="I452" s="828"/>
      <c r="J452" s="828"/>
      <c r="K452" s="828"/>
      <c r="L452" s="828"/>
      <c r="M452" s="828"/>
      <c r="N452" s="828"/>
      <c r="O452" s="828"/>
      <c r="P452" s="828"/>
      <c r="Q452" s="828"/>
      <c r="R452" s="828"/>
      <c r="S452" s="828"/>
      <c r="T452" s="828"/>
      <c r="U452" s="828"/>
      <c r="V452" s="828"/>
      <c r="W452" s="828"/>
      <c r="X452" s="828"/>
      <c r="Y452" s="828"/>
      <c r="Z452" s="828"/>
      <c r="AA452" s="828"/>
      <c r="AB452" s="828"/>
      <c r="AC452" s="828"/>
      <c r="AD452" s="828"/>
      <c r="AE452" s="828"/>
      <c r="AF452" s="828"/>
      <c r="AG452" s="828"/>
      <c r="AH452" s="828"/>
      <c r="AI452" s="828"/>
      <c r="AJ452" s="828"/>
      <c r="AK452" s="828"/>
      <c r="AL452" s="828"/>
      <c r="AM452" s="828"/>
      <c r="AN452" s="828"/>
      <c r="AO452" s="828"/>
      <c r="AP452" s="828"/>
      <c r="AQ452" s="828"/>
      <c r="AR452" s="828"/>
      <c r="AS452" s="828"/>
    </row>
    <row r="453" spans="1:45" s="853" customFormat="1" ht="15.75" customHeight="1">
      <c r="A453" s="770"/>
      <c r="B453" s="840" t="s">
        <v>2114</v>
      </c>
      <c r="C453" s="744"/>
      <c r="D453" s="1013">
        <v>1</v>
      </c>
      <c r="E453" s="1264">
        <v>0</v>
      </c>
      <c r="F453" s="828"/>
      <c r="G453" s="828"/>
      <c r="H453" s="828"/>
      <c r="I453" s="828"/>
      <c r="J453" s="828"/>
      <c r="K453" s="828"/>
      <c r="L453" s="828"/>
      <c r="M453" s="828"/>
      <c r="N453" s="828"/>
      <c r="O453" s="828"/>
      <c r="P453" s="828"/>
      <c r="Q453" s="828"/>
      <c r="R453" s="828"/>
      <c r="S453" s="828"/>
      <c r="T453" s="828"/>
      <c r="U453" s="828"/>
      <c r="V453" s="828"/>
      <c r="W453" s="828"/>
      <c r="X453" s="828"/>
      <c r="Y453" s="828"/>
      <c r="Z453" s="828"/>
      <c r="AA453" s="828"/>
      <c r="AB453" s="828"/>
      <c r="AC453" s="828"/>
      <c r="AD453" s="828"/>
      <c r="AE453" s="828"/>
      <c r="AF453" s="828"/>
      <c r="AG453" s="828"/>
      <c r="AH453" s="828"/>
      <c r="AI453" s="828"/>
      <c r="AJ453" s="828"/>
      <c r="AK453" s="828"/>
      <c r="AL453" s="828"/>
      <c r="AM453" s="828"/>
      <c r="AN453" s="828"/>
      <c r="AO453" s="828"/>
      <c r="AP453" s="828"/>
      <c r="AQ453" s="828"/>
      <c r="AR453" s="828"/>
      <c r="AS453" s="828"/>
    </row>
    <row r="454" spans="1:45" s="853" customFormat="1" ht="15.75">
      <c r="A454" s="1123" t="s">
        <v>1151</v>
      </c>
      <c r="B454" s="1272"/>
      <c r="C454" s="1273"/>
      <c r="D454" s="1274"/>
      <c r="E454" s="1269"/>
      <c r="F454" s="828"/>
      <c r="G454" s="828"/>
      <c r="H454" s="828"/>
      <c r="I454" s="828"/>
      <c r="J454" s="828"/>
      <c r="K454" s="828"/>
      <c r="L454" s="828"/>
      <c r="M454" s="828"/>
      <c r="N454" s="828"/>
      <c r="O454" s="828"/>
      <c r="P454" s="828"/>
      <c r="Q454" s="828"/>
      <c r="R454" s="828"/>
      <c r="S454" s="828"/>
      <c r="T454" s="828"/>
      <c r="U454" s="828"/>
      <c r="V454" s="828"/>
      <c r="W454" s="828"/>
      <c r="X454" s="828"/>
      <c r="Y454" s="828"/>
      <c r="Z454" s="828"/>
      <c r="AA454" s="828"/>
      <c r="AB454" s="828"/>
      <c r="AC454" s="828"/>
      <c r="AD454" s="828"/>
      <c r="AE454" s="828"/>
      <c r="AF454" s="828"/>
      <c r="AG454" s="828"/>
      <c r="AH454" s="828"/>
      <c r="AI454" s="828"/>
      <c r="AJ454" s="828"/>
      <c r="AK454" s="828"/>
      <c r="AL454" s="828"/>
      <c r="AM454" s="828"/>
      <c r="AN454" s="828"/>
      <c r="AO454" s="828"/>
      <c r="AP454" s="828"/>
      <c r="AQ454" s="828"/>
      <c r="AR454" s="828"/>
      <c r="AS454" s="828"/>
    </row>
    <row r="455" spans="1:45" s="853" customFormat="1" ht="15.75">
      <c r="A455" s="755">
        <v>600</v>
      </c>
      <c r="B455" s="857" t="s">
        <v>1152</v>
      </c>
      <c r="C455" s="756"/>
      <c r="D455" s="756"/>
      <c r="E455" s="1016"/>
      <c r="F455" s="828"/>
      <c r="G455" s="828"/>
      <c r="H455" s="828"/>
      <c r="I455" s="828"/>
      <c r="J455" s="828"/>
      <c r="K455" s="828"/>
      <c r="L455" s="828"/>
      <c r="M455" s="828"/>
      <c r="N455" s="828"/>
      <c r="O455" s="828"/>
      <c r="P455" s="828"/>
      <c r="Q455" s="828"/>
      <c r="R455" s="828"/>
      <c r="S455" s="828"/>
      <c r="T455" s="828"/>
      <c r="U455" s="828"/>
      <c r="V455" s="828"/>
      <c r="W455" s="828"/>
      <c r="X455" s="828"/>
      <c r="Y455" s="828"/>
      <c r="Z455" s="828"/>
      <c r="AA455" s="828"/>
      <c r="AB455" s="828"/>
      <c r="AC455" s="828"/>
      <c r="AD455" s="828"/>
      <c r="AE455" s="828"/>
      <c r="AF455" s="828"/>
      <c r="AG455" s="828"/>
      <c r="AH455" s="828"/>
      <c r="AI455" s="828"/>
      <c r="AJ455" s="828"/>
      <c r="AK455" s="828"/>
      <c r="AL455" s="828"/>
      <c r="AM455" s="828"/>
      <c r="AN455" s="828"/>
      <c r="AO455" s="828"/>
      <c r="AP455" s="828"/>
      <c r="AQ455" s="828"/>
      <c r="AR455" s="828"/>
      <c r="AS455" s="828"/>
    </row>
    <row r="456" spans="1:45" s="853" customFormat="1" ht="15.75" customHeight="1">
      <c r="A456" s="894"/>
      <c r="B456" s="872" t="s">
        <v>1153</v>
      </c>
      <c r="C456" s="761" t="s">
        <v>2939</v>
      </c>
      <c r="D456" s="1643" t="s">
        <v>3643</v>
      </c>
      <c r="E456" s="1189"/>
      <c r="F456" s="828"/>
      <c r="G456" s="828"/>
      <c r="H456" s="828"/>
      <c r="I456" s="828"/>
      <c r="J456" s="828"/>
      <c r="K456" s="828"/>
      <c r="L456" s="828"/>
      <c r="M456" s="828"/>
      <c r="N456" s="828"/>
      <c r="O456" s="828"/>
      <c r="P456" s="828"/>
      <c r="Q456" s="828"/>
      <c r="R456" s="828"/>
      <c r="S456" s="828"/>
      <c r="T456" s="828"/>
      <c r="U456" s="828"/>
      <c r="V456" s="828"/>
      <c r="W456" s="828"/>
      <c r="X456" s="828"/>
      <c r="Y456" s="828"/>
      <c r="Z456" s="828"/>
      <c r="AA456" s="828"/>
      <c r="AB456" s="828"/>
      <c r="AC456" s="828"/>
      <c r="AD456" s="828"/>
      <c r="AE456" s="828"/>
      <c r="AF456" s="828"/>
      <c r="AG456" s="828"/>
      <c r="AH456" s="828"/>
      <c r="AI456" s="828"/>
      <c r="AJ456" s="828"/>
      <c r="AK456" s="828"/>
      <c r="AL456" s="828"/>
      <c r="AM456" s="828"/>
      <c r="AN456" s="828"/>
      <c r="AO456" s="828"/>
      <c r="AP456" s="828"/>
      <c r="AQ456" s="828"/>
      <c r="AR456" s="828"/>
      <c r="AS456" s="828"/>
    </row>
    <row r="457" spans="1:45" s="853" customFormat="1" ht="15.75">
      <c r="A457" s="894"/>
      <c r="B457" s="871" t="s">
        <v>1155</v>
      </c>
      <c r="C457" s="761" t="s">
        <v>2940</v>
      </c>
      <c r="D457" s="1643"/>
      <c r="E457" s="1189"/>
      <c r="F457" s="828"/>
      <c r="G457" s="828"/>
      <c r="H457" s="828"/>
      <c r="I457" s="828"/>
      <c r="J457" s="828"/>
      <c r="K457" s="828"/>
      <c r="L457" s="828"/>
      <c r="M457" s="828"/>
      <c r="N457" s="828"/>
      <c r="O457" s="828"/>
      <c r="P457" s="828"/>
      <c r="Q457" s="828"/>
      <c r="R457" s="828"/>
      <c r="S457" s="828"/>
      <c r="T457" s="828"/>
      <c r="U457" s="828"/>
      <c r="V457" s="828"/>
      <c r="W457" s="828"/>
      <c r="X457" s="828"/>
      <c r="Y457" s="828"/>
      <c r="Z457" s="828"/>
      <c r="AA457" s="828"/>
      <c r="AB457" s="828"/>
      <c r="AC457" s="828"/>
      <c r="AD457" s="828"/>
      <c r="AE457" s="828"/>
      <c r="AF457" s="828"/>
      <c r="AG457" s="828"/>
      <c r="AH457" s="828"/>
      <c r="AI457" s="828"/>
      <c r="AJ457" s="828"/>
      <c r="AK457" s="828"/>
      <c r="AL457" s="828"/>
      <c r="AM457" s="828"/>
      <c r="AN457" s="828"/>
      <c r="AO457" s="828"/>
      <c r="AP457" s="828"/>
      <c r="AQ457" s="828"/>
      <c r="AR457" s="828"/>
      <c r="AS457" s="828"/>
    </row>
    <row r="458" spans="1:45" s="853" customFormat="1" ht="15.75" customHeight="1">
      <c r="A458" s="895"/>
      <c r="B458" s="896" t="s">
        <v>1157</v>
      </c>
      <c r="C458" s="777" t="s">
        <v>2941</v>
      </c>
      <c r="D458" s="1662"/>
      <c r="E458" s="1246"/>
      <c r="F458" s="828"/>
      <c r="G458" s="828"/>
      <c r="H458" s="828"/>
      <c r="I458" s="828"/>
      <c r="J458" s="828"/>
      <c r="K458" s="828"/>
      <c r="L458" s="828"/>
      <c r="M458" s="828"/>
      <c r="N458" s="828"/>
      <c r="O458" s="828"/>
      <c r="P458" s="828"/>
      <c r="Q458" s="828"/>
      <c r="R458" s="828"/>
      <c r="S458" s="828"/>
      <c r="T458" s="828"/>
      <c r="U458" s="828"/>
      <c r="V458" s="828"/>
      <c r="W458" s="828"/>
      <c r="X458" s="828"/>
      <c r="Y458" s="828"/>
      <c r="Z458" s="828"/>
      <c r="AA458" s="828"/>
      <c r="AB458" s="828"/>
      <c r="AC458" s="828"/>
      <c r="AD458" s="828"/>
      <c r="AE458" s="828"/>
      <c r="AF458" s="828"/>
      <c r="AG458" s="828"/>
      <c r="AH458" s="828"/>
      <c r="AI458" s="828"/>
      <c r="AJ458" s="828"/>
      <c r="AK458" s="828"/>
      <c r="AL458" s="828"/>
      <c r="AM458" s="828"/>
      <c r="AN458" s="828"/>
      <c r="AO458" s="828"/>
      <c r="AP458" s="828"/>
      <c r="AQ458" s="828"/>
      <c r="AR458" s="828"/>
      <c r="AS458" s="828"/>
    </row>
    <row r="459" spans="1:45" s="853" customFormat="1" ht="15.75">
      <c r="A459" s="755">
        <v>601</v>
      </c>
      <c r="B459" s="836" t="s">
        <v>84</v>
      </c>
      <c r="C459" s="756"/>
      <c r="D459" s="743"/>
      <c r="E459" s="1016"/>
      <c r="F459" s="828"/>
      <c r="G459" s="828"/>
      <c r="H459" s="828"/>
      <c r="I459" s="828"/>
      <c r="J459" s="828"/>
      <c r="K459" s="828"/>
      <c r="L459" s="828"/>
      <c r="M459" s="828"/>
      <c r="N459" s="828"/>
      <c r="O459" s="828"/>
      <c r="P459" s="828"/>
      <c r="Q459" s="828"/>
      <c r="R459" s="828"/>
      <c r="S459" s="828"/>
      <c r="T459" s="828"/>
      <c r="U459" s="828"/>
      <c r="V459" s="828"/>
      <c r="W459" s="828"/>
      <c r="X459" s="828"/>
      <c r="Y459" s="828"/>
      <c r="Z459" s="828"/>
      <c r="AA459" s="828"/>
      <c r="AB459" s="828"/>
      <c r="AC459" s="828"/>
      <c r="AD459" s="828"/>
      <c r="AE459" s="828"/>
      <c r="AF459" s="828"/>
      <c r="AG459" s="828"/>
      <c r="AH459" s="828"/>
      <c r="AI459" s="828"/>
      <c r="AJ459" s="828"/>
      <c r="AK459" s="828"/>
      <c r="AL459" s="828"/>
      <c r="AM459" s="828"/>
      <c r="AN459" s="828"/>
      <c r="AO459" s="828"/>
      <c r="AP459" s="828"/>
      <c r="AQ459" s="828"/>
      <c r="AR459" s="828"/>
      <c r="AS459" s="828"/>
    </row>
    <row r="460" spans="1:45" s="853" customFormat="1" ht="15.75" customHeight="1">
      <c r="A460" s="894"/>
      <c r="B460" s="871" t="s">
        <v>85</v>
      </c>
      <c r="C460" s="761" t="s">
        <v>2942</v>
      </c>
      <c r="D460" s="1643" t="s">
        <v>87</v>
      </c>
      <c r="E460" s="1189"/>
      <c r="F460" s="828"/>
      <c r="G460" s="828"/>
      <c r="H460" s="828"/>
      <c r="I460" s="828"/>
      <c r="J460" s="828"/>
      <c r="K460" s="828"/>
      <c r="L460" s="828"/>
      <c r="M460" s="828"/>
      <c r="N460" s="828"/>
      <c r="O460" s="828"/>
      <c r="P460" s="828"/>
      <c r="Q460" s="828"/>
      <c r="R460" s="828"/>
      <c r="S460" s="828"/>
      <c r="T460" s="828"/>
      <c r="U460" s="828"/>
      <c r="V460" s="828"/>
      <c r="W460" s="828"/>
      <c r="X460" s="828"/>
      <c r="Y460" s="828"/>
      <c r="Z460" s="828"/>
      <c r="AA460" s="828"/>
      <c r="AB460" s="828"/>
      <c r="AC460" s="828"/>
      <c r="AD460" s="828"/>
      <c r="AE460" s="828"/>
      <c r="AF460" s="828"/>
      <c r="AG460" s="828"/>
      <c r="AH460" s="828"/>
      <c r="AI460" s="828"/>
      <c r="AJ460" s="828"/>
      <c r="AK460" s="828"/>
      <c r="AL460" s="828"/>
      <c r="AM460" s="828"/>
      <c r="AN460" s="828"/>
      <c r="AO460" s="828"/>
      <c r="AP460" s="828"/>
      <c r="AQ460" s="828"/>
      <c r="AR460" s="828"/>
      <c r="AS460" s="828"/>
    </row>
    <row r="461" spans="1:45" s="853" customFormat="1" ht="15.75">
      <c r="A461" s="894"/>
      <c r="B461" s="871" t="s">
        <v>88</v>
      </c>
      <c r="C461" s="761" t="s">
        <v>2943</v>
      </c>
      <c r="D461" s="1643"/>
      <c r="E461" s="1189"/>
      <c r="F461" s="828"/>
      <c r="G461" s="828"/>
      <c r="H461" s="828"/>
      <c r="I461" s="828"/>
      <c r="J461" s="828"/>
      <c r="K461" s="828"/>
      <c r="L461" s="828"/>
      <c r="M461" s="828"/>
      <c r="N461" s="828"/>
      <c r="O461" s="828"/>
      <c r="P461" s="828"/>
      <c r="Q461" s="828"/>
      <c r="R461" s="828"/>
      <c r="S461" s="828"/>
      <c r="T461" s="828"/>
      <c r="U461" s="828"/>
      <c r="V461" s="828"/>
      <c r="W461" s="828"/>
      <c r="X461" s="828"/>
      <c r="Y461" s="828"/>
      <c r="Z461" s="828"/>
      <c r="AA461" s="828"/>
      <c r="AB461" s="828"/>
      <c r="AC461" s="828"/>
      <c r="AD461" s="828"/>
      <c r="AE461" s="828"/>
      <c r="AF461" s="828"/>
      <c r="AG461" s="828"/>
      <c r="AH461" s="828"/>
      <c r="AI461" s="828"/>
      <c r="AJ461" s="828"/>
      <c r="AK461" s="828"/>
      <c r="AL461" s="828"/>
      <c r="AM461" s="828"/>
      <c r="AN461" s="828"/>
      <c r="AO461" s="828"/>
      <c r="AP461" s="828"/>
      <c r="AQ461" s="828"/>
      <c r="AR461" s="828"/>
      <c r="AS461" s="828"/>
    </row>
    <row r="462" spans="1:45" s="853" customFormat="1" ht="15.75">
      <c r="A462" s="895"/>
      <c r="B462" s="896" t="s">
        <v>90</v>
      </c>
      <c r="C462" s="777" t="s">
        <v>2944</v>
      </c>
      <c r="D462" s="1662"/>
      <c r="E462" s="1246"/>
      <c r="F462" s="828"/>
      <c r="G462" s="828"/>
      <c r="H462" s="828"/>
      <c r="I462" s="828"/>
      <c r="J462" s="828"/>
      <c r="K462" s="828"/>
      <c r="L462" s="828"/>
      <c r="M462" s="828"/>
      <c r="N462" s="828"/>
      <c r="O462" s="828"/>
      <c r="P462" s="828"/>
      <c r="Q462" s="828"/>
      <c r="R462" s="828"/>
      <c r="S462" s="828"/>
      <c r="T462" s="828"/>
      <c r="U462" s="828"/>
      <c r="V462" s="828"/>
      <c r="W462" s="828"/>
      <c r="X462" s="828"/>
      <c r="Y462" s="828"/>
      <c r="Z462" s="828"/>
      <c r="AA462" s="828"/>
      <c r="AB462" s="828"/>
      <c r="AC462" s="828"/>
      <c r="AD462" s="828"/>
      <c r="AE462" s="828"/>
      <c r="AF462" s="828"/>
      <c r="AG462" s="828"/>
      <c r="AH462" s="828"/>
      <c r="AI462" s="828"/>
      <c r="AJ462" s="828"/>
      <c r="AK462" s="828"/>
      <c r="AL462" s="828"/>
      <c r="AM462" s="828"/>
      <c r="AN462" s="828"/>
      <c r="AO462" s="828"/>
      <c r="AP462" s="828"/>
      <c r="AQ462" s="828"/>
      <c r="AR462" s="828"/>
      <c r="AS462" s="828"/>
    </row>
    <row r="463" spans="1:45" s="853" customFormat="1" ht="15.75">
      <c r="A463" s="755">
        <v>603</v>
      </c>
      <c r="B463" s="836" t="s">
        <v>100</v>
      </c>
      <c r="C463" s="756"/>
      <c r="D463" s="743"/>
      <c r="E463" s="1016"/>
      <c r="F463" s="828"/>
      <c r="G463" s="828"/>
      <c r="H463" s="828"/>
      <c r="I463" s="828"/>
      <c r="J463" s="828"/>
      <c r="K463" s="828"/>
      <c r="L463" s="828"/>
      <c r="M463" s="828"/>
      <c r="N463" s="828"/>
      <c r="O463" s="828"/>
      <c r="P463" s="828"/>
      <c r="Q463" s="828"/>
      <c r="R463" s="828"/>
      <c r="S463" s="828"/>
      <c r="T463" s="828"/>
      <c r="U463" s="828"/>
      <c r="V463" s="828"/>
      <c r="W463" s="828"/>
      <c r="X463" s="828"/>
      <c r="Y463" s="828"/>
      <c r="Z463" s="828"/>
      <c r="AA463" s="828"/>
      <c r="AB463" s="828"/>
      <c r="AC463" s="828"/>
      <c r="AD463" s="828"/>
      <c r="AE463" s="828"/>
      <c r="AF463" s="828"/>
      <c r="AG463" s="828"/>
      <c r="AH463" s="828"/>
      <c r="AI463" s="828"/>
      <c r="AJ463" s="828"/>
      <c r="AK463" s="828"/>
      <c r="AL463" s="828"/>
      <c r="AM463" s="828"/>
      <c r="AN463" s="828"/>
      <c r="AO463" s="828"/>
      <c r="AP463" s="828"/>
      <c r="AQ463" s="828"/>
      <c r="AR463" s="828"/>
      <c r="AS463" s="828"/>
    </row>
    <row r="464" spans="1:45" s="853" customFormat="1" ht="15.75" customHeight="1">
      <c r="A464" s="894"/>
      <c r="B464" s="871" t="s">
        <v>101</v>
      </c>
      <c r="C464" s="761" t="s">
        <v>2948</v>
      </c>
      <c r="D464" s="1643" t="s">
        <v>103</v>
      </c>
      <c r="E464" s="1189"/>
      <c r="F464" s="828"/>
      <c r="G464" s="828"/>
      <c r="H464" s="828"/>
      <c r="I464" s="828"/>
      <c r="J464" s="828"/>
      <c r="K464" s="828"/>
      <c r="L464" s="828"/>
      <c r="M464" s="828"/>
      <c r="N464" s="828"/>
      <c r="O464" s="828"/>
      <c r="P464" s="828"/>
      <c r="Q464" s="828"/>
      <c r="R464" s="828"/>
      <c r="S464" s="828"/>
      <c r="T464" s="828"/>
      <c r="U464" s="828"/>
      <c r="V464" s="828"/>
      <c r="W464" s="828"/>
      <c r="X464" s="828"/>
      <c r="Y464" s="828"/>
      <c r="Z464" s="828"/>
      <c r="AA464" s="828"/>
      <c r="AB464" s="828"/>
      <c r="AC464" s="828"/>
      <c r="AD464" s="828"/>
      <c r="AE464" s="828"/>
      <c r="AF464" s="828"/>
      <c r="AG464" s="828"/>
      <c r="AH464" s="828"/>
      <c r="AI464" s="828"/>
      <c r="AJ464" s="828"/>
      <c r="AK464" s="828"/>
      <c r="AL464" s="828"/>
      <c r="AM464" s="828"/>
      <c r="AN464" s="828"/>
      <c r="AO464" s="828"/>
      <c r="AP464" s="828"/>
      <c r="AQ464" s="828"/>
      <c r="AR464" s="828"/>
      <c r="AS464" s="828"/>
    </row>
    <row r="465" spans="1:45" s="853" customFormat="1" ht="15.75">
      <c r="A465" s="894"/>
      <c r="B465" s="871" t="s">
        <v>104</v>
      </c>
      <c r="C465" s="761" t="s">
        <v>2949</v>
      </c>
      <c r="D465" s="1643"/>
      <c r="E465" s="1189"/>
      <c r="F465" s="828"/>
      <c r="G465" s="828"/>
      <c r="H465" s="828"/>
      <c r="I465" s="828"/>
      <c r="J465" s="828"/>
      <c r="K465" s="828"/>
      <c r="L465" s="828"/>
      <c r="M465" s="828"/>
      <c r="N465" s="828"/>
      <c r="O465" s="828"/>
      <c r="P465" s="828"/>
      <c r="Q465" s="828"/>
      <c r="R465" s="828"/>
      <c r="S465" s="828"/>
      <c r="T465" s="828"/>
      <c r="U465" s="828"/>
      <c r="V465" s="828"/>
      <c r="W465" s="828"/>
      <c r="X465" s="828"/>
      <c r="Y465" s="828"/>
      <c r="Z465" s="828"/>
      <c r="AA465" s="828"/>
      <c r="AB465" s="828"/>
      <c r="AC465" s="828"/>
      <c r="AD465" s="828"/>
      <c r="AE465" s="828"/>
      <c r="AF465" s="828"/>
      <c r="AG465" s="828"/>
      <c r="AH465" s="828"/>
      <c r="AI465" s="828"/>
      <c r="AJ465" s="828"/>
      <c r="AK465" s="828"/>
      <c r="AL465" s="828"/>
      <c r="AM465" s="828"/>
      <c r="AN465" s="828"/>
      <c r="AO465" s="828"/>
      <c r="AP465" s="828"/>
      <c r="AQ465" s="828"/>
      <c r="AR465" s="828"/>
      <c r="AS465" s="828"/>
    </row>
    <row r="466" spans="1:45" s="853" customFormat="1" ht="15.75">
      <c r="A466" s="895"/>
      <c r="B466" s="896" t="s">
        <v>106</v>
      </c>
      <c r="C466" s="777" t="s">
        <v>2950</v>
      </c>
      <c r="D466" s="1662"/>
      <c r="E466" s="1246"/>
      <c r="F466" s="828"/>
      <c r="G466" s="828"/>
      <c r="H466" s="828"/>
      <c r="I466" s="828"/>
      <c r="J466" s="828"/>
      <c r="K466" s="828"/>
      <c r="L466" s="828"/>
      <c r="M466" s="828"/>
      <c r="N466" s="828"/>
      <c r="O466" s="828"/>
      <c r="P466" s="828"/>
      <c r="Q466" s="828"/>
      <c r="R466" s="828"/>
      <c r="S466" s="828"/>
      <c r="T466" s="828"/>
      <c r="U466" s="828"/>
      <c r="V466" s="828"/>
      <c r="W466" s="828"/>
      <c r="X466" s="828"/>
      <c r="Y466" s="828"/>
      <c r="Z466" s="828"/>
      <c r="AA466" s="828"/>
      <c r="AB466" s="828"/>
      <c r="AC466" s="828"/>
      <c r="AD466" s="828"/>
      <c r="AE466" s="828"/>
      <c r="AF466" s="828"/>
      <c r="AG466" s="828"/>
      <c r="AH466" s="828"/>
      <c r="AI466" s="828"/>
      <c r="AJ466" s="828"/>
      <c r="AK466" s="828"/>
      <c r="AL466" s="828"/>
      <c r="AM466" s="828"/>
      <c r="AN466" s="828"/>
      <c r="AO466" s="828"/>
      <c r="AP466" s="828"/>
      <c r="AQ466" s="828"/>
      <c r="AR466" s="828"/>
      <c r="AS466" s="828"/>
    </row>
    <row r="467" spans="1:45" s="837" customFormat="1" ht="15.75" customHeight="1">
      <c r="A467" s="755">
        <v>610</v>
      </c>
      <c r="B467" s="836" t="s">
        <v>108</v>
      </c>
      <c r="C467" s="756"/>
      <c r="D467" s="743"/>
      <c r="E467" s="1016"/>
      <c r="F467" s="828"/>
      <c r="G467" s="828"/>
      <c r="H467" s="828"/>
      <c r="I467" s="828"/>
      <c r="J467" s="828"/>
      <c r="K467" s="828"/>
      <c r="L467" s="828"/>
      <c r="M467" s="828"/>
      <c r="N467" s="828"/>
      <c r="O467" s="828"/>
      <c r="P467" s="828"/>
      <c r="Q467" s="828"/>
      <c r="R467" s="828"/>
      <c r="S467" s="828"/>
      <c r="T467" s="828"/>
      <c r="U467" s="828"/>
      <c r="V467" s="828"/>
      <c r="W467" s="828"/>
      <c r="X467" s="828"/>
      <c r="Y467" s="828"/>
      <c r="Z467" s="828"/>
      <c r="AA467" s="828"/>
      <c r="AB467" s="828"/>
      <c r="AC467" s="828"/>
      <c r="AD467" s="828"/>
      <c r="AE467" s="828"/>
      <c r="AF467" s="828"/>
      <c r="AG467" s="828"/>
      <c r="AH467" s="828"/>
      <c r="AI467" s="828"/>
      <c r="AJ467" s="828"/>
      <c r="AK467" s="828"/>
      <c r="AL467" s="828"/>
      <c r="AM467" s="828"/>
      <c r="AN467" s="828"/>
      <c r="AO467" s="828"/>
      <c r="AP467" s="828"/>
      <c r="AQ467" s="828"/>
      <c r="AR467" s="828"/>
      <c r="AS467" s="828"/>
    </row>
    <row r="468" spans="1:45" s="853" customFormat="1" ht="15.75" customHeight="1">
      <c r="A468" s="894"/>
      <c r="B468" s="871" t="s">
        <v>1153</v>
      </c>
      <c r="C468" s="761" t="s">
        <v>2951</v>
      </c>
      <c r="D468" s="1643" t="s">
        <v>3643</v>
      </c>
      <c r="E468" s="1189"/>
      <c r="F468" s="828"/>
      <c r="G468" s="828"/>
      <c r="H468" s="828"/>
      <c r="I468" s="828"/>
      <c r="J468" s="828"/>
      <c r="K468" s="828"/>
      <c r="L468" s="828"/>
      <c r="M468" s="828"/>
      <c r="N468" s="828"/>
      <c r="O468" s="828"/>
      <c r="P468" s="828"/>
      <c r="Q468" s="828"/>
      <c r="R468" s="828"/>
      <c r="S468" s="828"/>
      <c r="T468" s="828"/>
      <c r="U468" s="828"/>
      <c r="V468" s="828"/>
      <c r="W468" s="828"/>
      <c r="X468" s="828"/>
      <c r="Y468" s="828"/>
      <c r="Z468" s="828"/>
      <c r="AA468" s="828"/>
      <c r="AB468" s="828"/>
      <c r="AC468" s="828"/>
      <c r="AD468" s="828"/>
      <c r="AE468" s="828"/>
      <c r="AF468" s="828"/>
      <c r="AG468" s="828"/>
      <c r="AH468" s="828"/>
      <c r="AI468" s="828"/>
      <c r="AJ468" s="828"/>
      <c r="AK468" s="828"/>
      <c r="AL468" s="828"/>
      <c r="AM468" s="828"/>
      <c r="AN468" s="828"/>
      <c r="AO468" s="828"/>
      <c r="AP468" s="828"/>
      <c r="AQ468" s="828"/>
      <c r="AR468" s="828"/>
      <c r="AS468" s="828"/>
    </row>
    <row r="469" spans="1:45" s="853" customFormat="1" ht="18.75" customHeight="1">
      <c r="A469" s="894"/>
      <c r="B469" s="871" t="s">
        <v>1155</v>
      </c>
      <c r="C469" s="761" t="s">
        <v>2952</v>
      </c>
      <c r="D469" s="1643"/>
      <c r="E469" s="1189"/>
      <c r="F469" s="828"/>
      <c r="G469" s="828"/>
      <c r="H469" s="828"/>
      <c r="I469" s="828"/>
      <c r="J469" s="828"/>
      <c r="K469" s="828"/>
      <c r="L469" s="828"/>
      <c r="M469" s="828"/>
      <c r="N469" s="828"/>
      <c r="O469" s="828"/>
      <c r="P469" s="828"/>
      <c r="Q469" s="828"/>
      <c r="R469" s="828"/>
      <c r="S469" s="828"/>
      <c r="T469" s="828"/>
      <c r="U469" s="828"/>
      <c r="V469" s="828"/>
      <c r="W469" s="828"/>
      <c r="X469" s="828"/>
      <c r="Y469" s="828"/>
      <c r="Z469" s="828"/>
      <c r="AA469" s="828"/>
      <c r="AB469" s="828"/>
      <c r="AC469" s="828"/>
      <c r="AD469" s="828"/>
      <c r="AE469" s="828"/>
      <c r="AF469" s="828"/>
      <c r="AG469" s="828"/>
      <c r="AH469" s="828"/>
      <c r="AI469" s="828"/>
      <c r="AJ469" s="828"/>
      <c r="AK469" s="828"/>
      <c r="AL469" s="828"/>
      <c r="AM469" s="828"/>
      <c r="AN469" s="828"/>
      <c r="AO469" s="828"/>
      <c r="AP469" s="828"/>
      <c r="AQ469" s="828"/>
      <c r="AR469" s="828"/>
      <c r="AS469" s="828"/>
    </row>
    <row r="470" spans="1:45" s="853" customFormat="1" ht="21.75" customHeight="1">
      <c r="A470" s="895"/>
      <c r="B470" s="896" t="s">
        <v>1157</v>
      </c>
      <c r="C470" s="777" t="s">
        <v>2953</v>
      </c>
      <c r="D470" s="1662"/>
      <c r="E470" s="1246"/>
      <c r="F470" s="828"/>
      <c r="G470" s="828"/>
      <c r="H470" s="828"/>
      <c r="I470" s="828"/>
      <c r="J470" s="828"/>
      <c r="K470" s="828"/>
      <c r="L470" s="828"/>
      <c r="M470" s="828"/>
      <c r="N470" s="828"/>
      <c r="O470" s="828"/>
      <c r="P470" s="828"/>
      <c r="Q470" s="828"/>
      <c r="R470" s="828"/>
      <c r="S470" s="828"/>
      <c r="T470" s="828"/>
      <c r="U470" s="828"/>
      <c r="V470" s="828"/>
      <c r="W470" s="828"/>
      <c r="X470" s="828"/>
      <c r="Y470" s="828"/>
      <c r="Z470" s="828"/>
      <c r="AA470" s="828"/>
      <c r="AB470" s="828"/>
      <c r="AC470" s="828"/>
      <c r="AD470" s="828"/>
      <c r="AE470" s="828"/>
      <c r="AF470" s="828"/>
      <c r="AG470" s="828"/>
      <c r="AH470" s="828"/>
      <c r="AI470" s="828"/>
      <c r="AJ470" s="828"/>
      <c r="AK470" s="828"/>
      <c r="AL470" s="828"/>
      <c r="AM470" s="828"/>
      <c r="AN470" s="828"/>
      <c r="AO470" s="828"/>
      <c r="AP470" s="828"/>
      <c r="AQ470" s="828"/>
      <c r="AR470" s="828"/>
      <c r="AS470" s="828"/>
    </row>
    <row r="471" spans="1:45" s="853" customFormat="1" ht="15" customHeight="1">
      <c r="A471" s="755">
        <v>611</v>
      </c>
      <c r="B471" s="836" t="s">
        <v>110</v>
      </c>
      <c r="C471" s="756"/>
      <c r="D471" s="743"/>
      <c r="E471" s="1016"/>
      <c r="F471" s="828"/>
      <c r="G471" s="828"/>
      <c r="H471" s="828"/>
      <c r="I471" s="828"/>
      <c r="J471" s="828"/>
      <c r="K471" s="828"/>
      <c r="L471" s="828"/>
      <c r="M471" s="828"/>
      <c r="N471" s="828"/>
      <c r="O471" s="828"/>
      <c r="P471" s="828"/>
      <c r="Q471" s="828"/>
      <c r="R471" s="828"/>
      <c r="S471" s="828"/>
      <c r="T471" s="828"/>
      <c r="U471" s="828"/>
      <c r="V471" s="828"/>
      <c r="W471" s="828"/>
      <c r="X471" s="828"/>
      <c r="Y471" s="828"/>
      <c r="Z471" s="828"/>
      <c r="AA471" s="828"/>
      <c r="AB471" s="828"/>
      <c r="AC471" s="828"/>
      <c r="AD471" s="828"/>
      <c r="AE471" s="828"/>
      <c r="AF471" s="828"/>
      <c r="AG471" s="828"/>
      <c r="AH471" s="828"/>
      <c r="AI471" s="828"/>
      <c r="AJ471" s="828"/>
      <c r="AK471" s="828"/>
      <c r="AL471" s="828"/>
      <c r="AM471" s="828"/>
      <c r="AN471" s="828"/>
      <c r="AO471" s="828"/>
      <c r="AP471" s="828"/>
      <c r="AQ471" s="828"/>
      <c r="AR471" s="828"/>
      <c r="AS471" s="828"/>
    </row>
    <row r="472" spans="1:45" s="853" customFormat="1" ht="15.75" customHeight="1">
      <c r="A472" s="894"/>
      <c r="B472" s="871" t="s">
        <v>111</v>
      </c>
      <c r="C472" s="761" t="s">
        <v>2955</v>
      </c>
      <c r="D472" s="1643" t="s">
        <v>87</v>
      </c>
      <c r="E472" s="1189"/>
      <c r="F472" s="828"/>
      <c r="G472" s="828"/>
      <c r="H472" s="828"/>
      <c r="I472" s="828"/>
      <c r="J472" s="828"/>
      <c r="K472" s="828"/>
      <c r="L472" s="828"/>
      <c r="M472" s="828"/>
      <c r="N472" s="828"/>
      <c r="O472" s="828"/>
      <c r="P472" s="828"/>
      <c r="Q472" s="828"/>
      <c r="R472" s="828"/>
      <c r="S472" s="828"/>
      <c r="T472" s="828"/>
      <c r="U472" s="828"/>
      <c r="V472" s="828"/>
      <c r="W472" s="828"/>
      <c r="X472" s="828"/>
      <c r="Y472" s="828"/>
      <c r="Z472" s="828"/>
      <c r="AA472" s="828"/>
      <c r="AB472" s="828"/>
      <c r="AC472" s="828"/>
      <c r="AD472" s="828"/>
      <c r="AE472" s="828"/>
      <c r="AF472" s="828"/>
      <c r="AG472" s="828"/>
      <c r="AH472" s="828"/>
      <c r="AI472" s="828"/>
      <c r="AJ472" s="828"/>
      <c r="AK472" s="828"/>
      <c r="AL472" s="828"/>
      <c r="AM472" s="828"/>
      <c r="AN472" s="828"/>
      <c r="AO472" s="828"/>
      <c r="AP472" s="828"/>
      <c r="AQ472" s="828"/>
      <c r="AR472" s="828"/>
      <c r="AS472" s="828"/>
    </row>
    <row r="473" spans="1:45" s="853" customFormat="1" ht="15.75">
      <c r="A473" s="894"/>
      <c r="B473" s="871" t="s">
        <v>112</v>
      </c>
      <c r="C473" s="761" t="s">
        <v>2956</v>
      </c>
      <c r="D473" s="1643"/>
      <c r="E473" s="1189"/>
      <c r="F473" s="828"/>
      <c r="G473" s="828"/>
      <c r="H473" s="828"/>
      <c r="I473" s="828"/>
      <c r="J473" s="828"/>
      <c r="K473" s="828"/>
      <c r="L473" s="828"/>
      <c r="M473" s="828"/>
      <c r="N473" s="828"/>
      <c r="O473" s="828"/>
      <c r="P473" s="828"/>
      <c r="Q473" s="828"/>
      <c r="R473" s="828"/>
      <c r="S473" s="828"/>
      <c r="T473" s="828"/>
      <c r="U473" s="828"/>
      <c r="V473" s="828"/>
      <c r="W473" s="828"/>
      <c r="X473" s="828"/>
      <c r="Y473" s="828"/>
      <c r="Z473" s="828"/>
      <c r="AA473" s="828"/>
      <c r="AB473" s="828"/>
      <c r="AC473" s="828"/>
      <c r="AD473" s="828"/>
      <c r="AE473" s="828"/>
      <c r="AF473" s="828"/>
      <c r="AG473" s="828"/>
      <c r="AH473" s="828"/>
      <c r="AI473" s="828"/>
      <c r="AJ473" s="828"/>
      <c r="AK473" s="828"/>
      <c r="AL473" s="828"/>
      <c r="AM473" s="828"/>
      <c r="AN473" s="828"/>
      <c r="AO473" s="828"/>
      <c r="AP473" s="828"/>
      <c r="AQ473" s="828"/>
      <c r="AR473" s="828"/>
      <c r="AS473" s="828"/>
    </row>
    <row r="474" spans="1:45" s="853" customFormat="1" ht="15.75" customHeight="1">
      <c r="A474" s="895"/>
      <c r="B474" s="896" t="s">
        <v>113</v>
      </c>
      <c r="C474" s="777" t="s">
        <v>2957</v>
      </c>
      <c r="D474" s="1662"/>
      <c r="E474" s="1246"/>
      <c r="F474" s="828"/>
      <c r="G474" s="828"/>
      <c r="H474" s="828"/>
      <c r="I474" s="828"/>
      <c r="J474" s="828"/>
      <c r="K474" s="828"/>
      <c r="L474" s="828"/>
      <c r="M474" s="828"/>
      <c r="N474" s="828"/>
      <c r="O474" s="828"/>
      <c r="P474" s="828"/>
      <c r="Q474" s="828"/>
      <c r="R474" s="828"/>
      <c r="S474" s="828"/>
      <c r="T474" s="828"/>
      <c r="U474" s="828"/>
      <c r="V474" s="828"/>
      <c r="W474" s="828"/>
      <c r="X474" s="828"/>
      <c r="Y474" s="828"/>
      <c r="Z474" s="828"/>
      <c r="AA474" s="828"/>
      <c r="AB474" s="828"/>
      <c r="AC474" s="828"/>
      <c r="AD474" s="828"/>
      <c r="AE474" s="828"/>
      <c r="AF474" s="828"/>
      <c r="AG474" s="828"/>
      <c r="AH474" s="828"/>
      <c r="AI474" s="828"/>
      <c r="AJ474" s="828"/>
      <c r="AK474" s="828"/>
      <c r="AL474" s="828"/>
      <c r="AM474" s="828"/>
      <c r="AN474" s="828"/>
      <c r="AO474" s="828"/>
      <c r="AP474" s="828"/>
      <c r="AQ474" s="828"/>
      <c r="AR474" s="828"/>
      <c r="AS474" s="828"/>
    </row>
    <row r="475" spans="1:45" s="853" customFormat="1" ht="15.75">
      <c r="A475" s="755">
        <v>613</v>
      </c>
      <c r="B475" s="836" t="s">
        <v>119</v>
      </c>
      <c r="C475" s="756"/>
      <c r="D475" s="743"/>
      <c r="E475" s="1016"/>
      <c r="F475" s="828"/>
      <c r="G475" s="828"/>
      <c r="H475" s="828"/>
      <c r="I475" s="828"/>
      <c r="J475" s="828"/>
      <c r="K475" s="828"/>
      <c r="L475" s="828"/>
      <c r="M475" s="828"/>
      <c r="N475" s="828"/>
      <c r="O475" s="828"/>
      <c r="P475" s="828"/>
      <c r="Q475" s="828"/>
      <c r="R475" s="828"/>
      <c r="S475" s="828"/>
      <c r="T475" s="828"/>
      <c r="U475" s="828"/>
      <c r="V475" s="828"/>
      <c r="W475" s="828"/>
      <c r="X475" s="828"/>
      <c r="Y475" s="828"/>
      <c r="Z475" s="828"/>
      <c r="AA475" s="828"/>
      <c r="AB475" s="828"/>
      <c r="AC475" s="828"/>
      <c r="AD475" s="828"/>
      <c r="AE475" s="828"/>
      <c r="AF475" s="828"/>
      <c r="AG475" s="828"/>
      <c r="AH475" s="828"/>
      <c r="AI475" s="828"/>
      <c r="AJ475" s="828"/>
      <c r="AK475" s="828"/>
      <c r="AL475" s="828"/>
      <c r="AM475" s="828"/>
      <c r="AN475" s="828"/>
      <c r="AO475" s="828"/>
      <c r="AP475" s="828"/>
      <c r="AQ475" s="828"/>
      <c r="AR475" s="828"/>
      <c r="AS475" s="828"/>
    </row>
    <row r="476" spans="1:45" s="853" customFormat="1" ht="15" customHeight="1">
      <c r="A476" s="755"/>
      <c r="B476" s="871" t="s">
        <v>120</v>
      </c>
      <c r="C476" s="761" t="s">
        <v>2963</v>
      </c>
      <c r="D476" s="1643" t="s">
        <v>103</v>
      </c>
      <c r="E476" s="1189"/>
      <c r="F476" s="828"/>
      <c r="G476" s="828"/>
      <c r="H476" s="828"/>
      <c r="I476" s="828"/>
      <c r="J476" s="828"/>
      <c r="K476" s="828"/>
      <c r="L476" s="828"/>
      <c r="M476" s="828"/>
      <c r="N476" s="828"/>
      <c r="O476" s="828"/>
      <c r="P476" s="828"/>
      <c r="Q476" s="828"/>
      <c r="R476" s="828"/>
      <c r="S476" s="828"/>
      <c r="T476" s="828"/>
      <c r="U476" s="828"/>
      <c r="V476" s="828"/>
      <c r="W476" s="828"/>
      <c r="X476" s="828"/>
      <c r="Y476" s="828"/>
      <c r="Z476" s="828"/>
      <c r="AA476" s="828"/>
      <c r="AB476" s="828"/>
      <c r="AC476" s="828"/>
      <c r="AD476" s="828"/>
      <c r="AE476" s="828"/>
      <c r="AF476" s="828"/>
      <c r="AG476" s="828"/>
      <c r="AH476" s="828"/>
      <c r="AI476" s="828"/>
      <c r="AJ476" s="828"/>
      <c r="AK476" s="828"/>
      <c r="AL476" s="828"/>
      <c r="AM476" s="828"/>
      <c r="AN476" s="828"/>
      <c r="AO476" s="828"/>
      <c r="AP476" s="828"/>
      <c r="AQ476" s="828"/>
      <c r="AR476" s="828"/>
      <c r="AS476" s="828"/>
    </row>
    <row r="477" spans="1:45" s="853" customFormat="1" ht="15.75">
      <c r="A477" s="755"/>
      <c r="B477" s="871" t="s">
        <v>121</v>
      </c>
      <c r="C477" s="761" t="s">
        <v>2964</v>
      </c>
      <c r="D477" s="1643"/>
      <c r="E477" s="1189"/>
      <c r="F477" s="828"/>
      <c r="G477" s="828"/>
      <c r="H477" s="828"/>
      <c r="I477" s="828"/>
      <c r="J477" s="828"/>
      <c r="K477" s="828"/>
      <c r="L477" s="828"/>
      <c r="M477" s="828"/>
      <c r="N477" s="828"/>
      <c r="O477" s="828"/>
      <c r="P477" s="828"/>
      <c r="Q477" s="828"/>
      <c r="R477" s="828"/>
      <c r="S477" s="828"/>
      <c r="T477" s="828"/>
      <c r="U477" s="828"/>
      <c r="V477" s="828"/>
      <c r="W477" s="828"/>
      <c r="X477" s="828"/>
      <c r="Y477" s="828"/>
      <c r="Z477" s="828"/>
      <c r="AA477" s="828"/>
      <c r="AB477" s="828"/>
      <c r="AC477" s="828"/>
      <c r="AD477" s="828"/>
      <c r="AE477" s="828"/>
      <c r="AF477" s="828"/>
      <c r="AG477" s="828"/>
      <c r="AH477" s="828"/>
      <c r="AI477" s="828"/>
      <c r="AJ477" s="828"/>
      <c r="AK477" s="828"/>
      <c r="AL477" s="828"/>
      <c r="AM477" s="828"/>
      <c r="AN477" s="828"/>
      <c r="AO477" s="828"/>
      <c r="AP477" s="828"/>
      <c r="AQ477" s="828"/>
      <c r="AR477" s="828"/>
      <c r="AS477" s="828"/>
    </row>
    <row r="478" spans="1:45" s="853" customFormat="1" ht="15.75" customHeight="1">
      <c r="A478" s="773"/>
      <c r="B478" s="896" t="s">
        <v>122</v>
      </c>
      <c r="C478" s="777" t="s">
        <v>2965</v>
      </c>
      <c r="D478" s="1662"/>
      <c r="E478" s="1246"/>
      <c r="F478" s="828"/>
      <c r="G478" s="828"/>
      <c r="H478" s="828"/>
      <c r="I478" s="828"/>
      <c r="J478" s="828"/>
      <c r="K478" s="828"/>
      <c r="L478" s="828"/>
      <c r="M478" s="828"/>
      <c r="N478" s="828"/>
      <c r="O478" s="828"/>
      <c r="P478" s="828"/>
      <c r="Q478" s="828"/>
      <c r="R478" s="828"/>
      <c r="S478" s="828"/>
      <c r="T478" s="828"/>
      <c r="U478" s="828"/>
      <c r="V478" s="828"/>
      <c r="W478" s="828"/>
      <c r="X478" s="828"/>
      <c r="Y478" s="828"/>
      <c r="Z478" s="828"/>
      <c r="AA478" s="828"/>
      <c r="AB478" s="828"/>
      <c r="AC478" s="828"/>
      <c r="AD478" s="828"/>
      <c r="AE478" s="828"/>
      <c r="AF478" s="828"/>
      <c r="AG478" s="828"/>
      <c r="AH478" s="828"/>
      <c r="AI478" s="828"/>
      <c r="AJ478" s="828"/>
      <c r="AK478" s="828"/>
      <c r="AL478" s="828"/>
      <c r="AM478" s="828"/>
      <c r="AN478" s="828"/>
      <c r="AO478" s="828"/>
      <c r="AP478" s="828"/>
      <c r="AQ478" s="828"/>
      <c r="AR478" s="828"/>
      <c r="AS478" s="828"/>
    </row>
    <row r="479" spans="1:45" s="853" customFormat="1" ht="15.75">
      <c r="A479" s="755">
        <v>620</v>
      </c>
      <c r="B479" s="836" t="s">
        <v>123</v>
      </c>
      <c r="C479" s="756"/>
      <c r="D479" s="743"/>
      <c r="E479" s="1016"/>
      <c r="F479" s="828"/>
      <c r="G479" s="828"/>
      <c r="H479" s="828"/>
      <c r="I479" s="828"/>
      <c r="J479" s="828"/>
      <c r="K479" s="828"/>
      <c r="L479" s="828"/>
      <c r="M479" s="828"/>
      <c r="N479" s="828"/>
      <c r="O479" s="828"/>
      <c r="P479" s="828"/>
      <c r="Q479" s="828"/>
      <c r="R479" s="828"/>
      <c r="S479" s="828"/>
      <c r="T479" s="828"/>
      <c r="U479" s="828"/>
      <c r="V479" s="828"/>
      <c r="W479" s="828"/>
      <c r="X479" s="828"/>
      <c r="Y479" s="828"/>
      <c r="Z479" s="828"/>
      <c r="AA479" s="828"/>
      <c r="AB479" s="828"/>
      <c r="AC479" s="828"/>
      <c r="AD479" s="828"/>
      <c r="AE479" s="828"/>
      <c r="AF479" s="828"/>
      <c r="AG479" s="828"/>
      <c r="AH479" s="828"/>
      <c r="AI479" s="828"/>
      <c r="AJ479" s="828"/>
      <c r="AK479" s="828"/>
      <c r="AL479" s="828"/>
      <c r="AM479" s="828"/>
      <c r="AN479" s="828"/>
      <c r="AO479" s="828"/>
      <c r="AP479" s="828"/>
      <c r="AQ479" s="828"/>
      <c r="AR479" s="828"/>
      <c r="AS479" s="828"/>
    </row>
    <row r="480" spans="1:45" s="853" customFormat="1" ht="15.75">
      <c r="A480" s="755"/>
      <c r="B480" s="840" t="s">
        <v>124</v>
      </c>
      <c r="C480" s="744" t="s">
        <v>2966</v>
      </c>
      <c r="D480" s="1012"/>
      <c r="E480" s="914"/>
      <c r="F480" s="828"/>
      <c r="G480" s="828"/>
      <c r="H480" s="828"/>
      <c r="I480" s="828"/>
      <c r="J480" s="828"/>
      <c r="K480" s="828"/>
      <c r="L480" s="828"/>
      <c r="M480" s="828"/>
      <c r="N480" s="828"/>
      <c r="O480" s="828"/>
      <c r="P480" s="828"/>
      <c r="Q480" s="828"/>
      <c r="R480" s="828"/>
      <c r="S480" s="828"/>
      <c r="T480" s="828"/>
      <c r="U480" s="828"/>
      <c r="V480" s="828"/>
      <c r="W480" s="828"/>
      <c r="X480" s="828"/>
      <c r="Y480" s="828"/>
      <c r="Z480" s="828"/>
      <c r="AA480" s="828"/>
      <c r="AB480" s="828"/>
      <c r="AC480" s="828"/>
      <c r="AD480" s="828"/>
      <c r="AE480" s="828"/>
      <c r="AF480" s="828"/>
      <c r="AG480" s="828"/>
      <c r="AH480" s="828"/>
      <c r="AI480" s="828"/>
      <c r="AJ480" s="828"/>
      <c r="AK480" s="828"/>
      <c r="AL480" s="828"/>
      <c r="AM480" s="828"/>
      <c r="AN480" s="828"/>
      <c r="AO480" s="828"/>
      <c r="AP480" s="828"/>
      <c r="AQ480" s="828"/>
      <c r="AR480" s="828"/>
      <c r="AS480" s="828"/>
    </row>
    <row r="481" spans="1:45" s="853" customFormat="1" ht="31.5">
      <c r="A481" s="755"/>
      <c r="B481" s="863" t="s">
        <v>933</v>
      </c>
      <c r="C481" s="744"/>
      <c r="D481" s="1037">
        <v>0.5</v>
      </c>
      <c r="E481" s="759">
        <v>0</v>
      </c>
      <c r="F481" s="828"/>
      <c r="G481" s="828"/>
      <c r="H481" s="828"/>
      <c r="I481" s="828"/>
      <c r="J481" s="828"/>
      <c r="K481" s="828"/>
      <c r="L481" s="828"/>
      <c r="M481" s="828"/>
      <c r="N481" s="828"/>
      <c r="O481" s="828"/>
      <c r="P481" s="828"/>
      <c r="Q481" s="828"/>
      <c r="R481" s="828"/>
      <c r="S481" s="828"/>
      <c r="T481" s="828"/>
      <c r="U481" s="828"/>
      <c r="V481" s="828"/>
      <c r="W481" s="828"/>
      <c r="X481" s="828"/>
      <c r="Y481" s="828"/>
      <c r="Z481" s="828"/>
      <c r="AA481" s="828"/>
      <c r="AB481" s="828"/>
      <c r="AC481" s="828"/>
      <c r="AD481" s="828"/>
      <c r="AE481" s="828"/>
      <c r="AF481" s="828"/>
      <c r="AG481" s="828"/>
      <c r="AH481" s="828"/>
      <c r="AI481" s="828"/>
      <c r="AJ481" s="828"/>
      <c r="AK481" s="828"/>
      <c r="AL481" s="828"/>
      <c r="AM481" s="828"/>
      <c r="AN481" s="828"/>
      <c r="AO481" s="828"/>
      <c r="AP481" s="828"/>
      <c r="AQ481" s="828"/>
      <c r="AR481" s="828"/>
      <c r="AS481" s="828"/>
    </row>
    <row r="482" spans="1:45" s="853" customFormat="1" ht="16.5" customHeight="1">
      <c r="A482" s="773"/>
      <c r="B482" s="897" t="s">
        <v>126</v>
      </c>
      <c r="C482" s="777"/>
      <c r="D482" s="1015">
        <v>0.3</v>
      </c>
      <c r="E482" s="1177">
        <v>0</v>
      </c>
      <c r="F482" s="828"/>
      <c r="G482" s="828"/>
      <c r="H482" s="828"/>
      <c r="I482" s="828"/>
      <c r="J482" s="828"/>
      <c r="K482" s="828"/>
      <c r="L482" s="828"/>
      <c r="M482" s="828"/>
      <c r="N482" s="828"/>
      <c r="O482" s="828"/>
      <c r="P482" s="828"/>
      <c r="Q482" s="828"/>
      <c r="R482" s="828"/>
      <c r="S482" s="828"/>
      <c r="T482" s="828"/>
      <c r="U482" s="828"/>
      <c r="V482" s="828"/>
      <c r="W482" s="828"/>
      <c r="X482" s="828"/>
      <c r="Y482" s="828"/>
      <c r="Z482" s="828"/>
      <c r="AA482" s="828"/>
      <c r="AB482" s="828"/>
      <c r="AC482" s="828"/>
      <c r="AD482" s="828"/>
      <c r="AE482" s="828"/>
      <c r="AF482" s="828"/>
      <c r="AG482" s="828"/>
      <c r="AH482" s="828"/>
      <c r="AI482" s="828"/>
      <c r="AJ482" s="828"/>
      <c r="AK482" s="828"/>
      <c r="AL482" s="828"/>
      <c r="AM482" s="828"/>
      <c r="AN482" s="828"/>
      <c r="AO482" s="828"/>
      <c r="AP482" s="828"/>
      <c r="AQ482" s="828"/>
      <c r="AR482" s="828"/>
      <c r="AS482" s="828"/>
    </row>
    <row r="483" spans="1:45" s="853" customFormat="1" ht="15.75">
      <c r="A483" s="755">
        <v>630</v>
      </c>
      <c r="B483" s="836" t="s">
        <v>127</v>
      </c>
      <c r="C483" s="756"/>
      <c r="D483" s="743"/>
      <c r="E483" s="1016"/>
      <c r="F483" s="828"/>
      <c r="G483" s="828"/>
      <c r="H483" s="828"/>
      <c r="I483" s="828"/>
      <c r="J483" s="828"/>
      <c r="K483" s="828"/>
      <c r="L483" s="828"/>
      <c r="M483" s="828"/>
      <c r="N483" s="828"/>
      <c r="O483" s="828"/>
      <c r="P483" s="828"/>
      <c r="Q483" s="828"/>
      <c r="R483" s="828"/>
      <c r="S483" s="828"/>
      <c r="T483" s="828"/>
      <c r="U483" s="828"/>
      <c r="V483" s="828"/>
      <c r="W483" s="828"/>
      <c r="X483" s="828"/>
      <c r="Y483" s="828"/>
      <c r="Z483" s="828"/>
      <c r="AA483" s="828"/>
      <c r="AB483" s="828"/>
      <c r="AC483" s="828"/>
      <c r="AD483" s="828"/>
      <c r="AE483" s="828"/>
      <c r="AF483" s="828"/>
      <c r="AG483" s="828"/>
      <c r="AH483" s="828"/>
      <c r="AI483" s="828"/>
      <c r="AJ483" s="828"/>
      <c r="AK483" s="828"/>
      <c r="AL483" s="828"/>
      <c r="AM483" s="828"/>
      <c r="AN483" s="828"/>
      <c r="AO483" s="828"/>
      <c r="AP483" s="828"/>
      <c r="AQ483" s="828"/>
      <c r="AR483" s="828"/>
      <c r="AS483" s="828"/>
    </row>
    <row r="484" spans="1:45" s="853" customFormat="1" ht="15.75">
      <c r="A484" s="894"/>
      <c r="B484" s="840" t="s">
        <v>128</v>
      </c>
      <c r="C484" s="744" t="s">
        <v>2967</v>
      </c>
      <c r="D484" s="1012"/>
      <c r="E484" s="914"/>
      <c r="F484" s="828"/>
      <c r="G484" s="828"/>
      <c r="H484" s="828"/>
      <c r="I484" s="828"/>
      <c r="J484" s="828"/>
      <c r="K484" s="828"/>
      <c r="L484" s="828"/>
      <c r="M484" s="828"/>
      <c r="N484" s="828"/>
      <c r="O484" s="828"/>
      <c r="P484" s="828"/>
      <c r="Q484" s="828"/>
      <c r="R484" s="828"/>
      <c r="S484" s="828"/>
      <c r="T484" s="828"/>
      <c r="U484" s="828"/>
      <c r="V484" s="828"/>
      <c r="W484" s="828"/>
      <c r="X484" s="828"/>
      <c r="Y484" s="828"/>
      <c r="Z484" s="828"/>
      <c r="AA484" s="828"/>
      <c r="AB484" s="828"/>
      <c r="AC484" s="828"/>
      <c r="AD484" s="828"/>
      <c r="AE484" s="828"/>
      <c r="AF484" s="828"/>
      <c r="AG484" s="828"/>
      <c r="AH484" s="828"/>
      <c r="AI484" s="828"/>
      <c r="AJ484" s="828"/>
      <c r="AK484" s="828"/>
      <c r="AL484" s="828"/>
      <c r="AM484" s="828"/>
      <c r="AN484" s="828"/>
      <c r="AO484" s="828"/>
      <c r="AP484" s="828"/>
      <c r="AQ484" s="828"/>
      <c r="AR484" s="828"/>
      <c r="AS484" s="828"/>
    </row>
    <row r="485" spans="1:45" s="853" customFormat="1" ht="47.25" customHeight="1">
      <c r="A485" s="894"/>
      <c r="B485" s="898" t="s">
        <v>3663</v>
      </c>
      <c r="C485" s="761"/>
      <c r="D485" s="1101" t="s">
        <v>133</v>
      </c>
      <c r="E485" s="944">
        <v>0</v>
      </c>
      <c r="F485" s="828"/>
      <c r="G485" s="828"/>
      <c r="H485" s="828"/>
      <c r="I485" s="828"/>
      <c r="J485" s="828"/>
      <c r="K485" s="828"/>
      <c r="L485" s="828"/>
      <c r="M485" s="828"/>
      <c r="N485" s="828"/>
      <c r="O485" s="828"/>
      <c r="P485" s="828"/>
      <c r="Q485" s="828"/>
      <c r="R485" s="828"/>
      <c r="S485" s="828"/>
      <c r="T485" s="828"/>
      <c r="U485" s="828"/>
      <c r="V485" s="828"/>
      <c r="W485" s="828"/>
      <c r="X485" s="828"/>
      <c r="Y485" s="828"/>
      <c r="Z485" s="828"/>
      <c r="AA485" s="828"/>
      <c r="AB485" s="828"/>
      <c r="AC485" s="828"/>
      <c r="AD485" s="828"/>
      <c r="AE485" s="828"/>
      <c r="AF485" s="828"/>
      <c r="AG485" s="828"/>
      <c r="AH485" s="828"/>
      <c r="AI485" s="828"/>
      <c r="AJ485" s="828"/>
      <c r="AK485" s="828"/>
      <c r="AL485" s="828"/>
      <c r="AM485" s="828"/>
      <c r="AN485" s="828"/>
      <c r="AO485" s="828"/>
      <c r="AP485" s="828"/>
      <c r="AQ485" s="828"/>
      <c r="AR485" s="828"/>
      <c r="AS485" s="828"/>
    </row>
    <row r="486" spans="1:45" s="837" customFormat="1" ht="31.5">
      <c r="A486" s="899"/>
      <c r="B486" s="897" t="s">
        <v>3664</v>
      </c>
      <c r="C486" s="777"/>
      <c r="D486" s="1029" t="s">
        <v>135</v>
      </c>
      <c r="E486" s="1177">
        <v>0</v>
      </c>
      <c r="F486" s="828"/>
      <c r="G486" s="828"/>
      <c r="H486" s="828"/>
      <c r="I486" s="828"/>
      <c r="J486" s="828"/>
      <c r="K486" s="828"/>
      <c r="L486" s="828"/>
      <c r="M486" s="828"/>
      <c r="N486" s="828"/>
      <c r="O486" s="828"/>
      <c r="P486" s="828"/>
      <c r="Q486" s="828"/>
      <c r="R486" s="828"/>
      <c r="S486" s="828"/>
      <c r="T486" s="828"/>
      <c r="U486" s="828"/>
      <c r="V486" s="828"/>
      <c r="W486" s="828"/>
      <c r="X486" s="828"/>
      <c r="Y486" s="828"/>
      <c r="Z486" s="828"/>
      <c r="AA486" s="828"/>
      <c r="AB486" s="828"/>
      <c r="AC486" s="828"/>
      <c r="AD486" s="828"/>
      <c r="AE486" s="828"/>
      <c r="AF486" s="828"/>
      <c r="AG486" s="828"/>
      <c r="AH486" s="828"/>
      <c r="AI486" s="828"/>
      <c r="AJ486" s="828"/>
      <c r="AK486" s="828"/>
      <c r="AL486" s="828"/>
      <c r="AM486" s="828"/>
      <c r="AN486" s="828"/>
      <c r="AO486" s="828"/>
      <c r="AP486" s="828"/>
      <c r="AQ486" s="828"/>
      <c r="AR486" s="828"/>
      <c r="AS486" s="828"/>
    </row>
    <row r="487" spans="1:45" s="853" customFormat="1" ht="15.75">
      <c r="A487" s="1123" t="s">
        <v>136</v>
      </c>
      <c r="B487" s="1193"/>
      <c r="C487" s="1194"/>
      <c r="D487" s="1195"/>
      <c r="E487" s="741"/>
      <c r="F487" s="828"/>
      <c r="G487" s="828"/>
      <c r="H487" s="828"/>
      <c r="I487" s="828"/>
      <c r="J487" s="828"/>
      <c r="K487" s="828"/>
      <c r="L487" s="828"/>
      <c r="M487" s="828"/>
      <c r="N487" s="828"/>
      <c r="O487" s="828"/>
      <c r="P487" s="828"/>
      <c r="Q487" s="828"/>
      <c r="R487" s="828"/>
      <c r="S487" s="828"/>
      <c r="T487" s="828"/>
      <c r="U487" s="828"/>
      <c r="V487" s="828"/>
      <c r="W487" s="828"/>
      <c r="X487" s="828"/>
      <c r="Y487" s="828"/>
      <c r="Z487" s="828"/>
      <c r="AA487" s="828"/>
      <c r="AB487" s="828"/>
      <c r="AC487" s="828"/>
      <c r="AD487" s="828"/>
      <c r="AE487" s="828"/>
      <c r="AF487" s="828"/>
      <c r="AG487" s="828"/>
      <c r="AH487" s="828"/>
      <c r="AI487" s="828"/>
      <c r="AJ487" s="828"/>
      <c r="AK487" s="828"/>
      <c r="AL487" s="828"/>
      <c r="AM487" s="828"/>
      <c r="AN487" s="828"/>
      <c r="AO487" s="828"/>
      <c r="AP487" s="828"/>
      <c r="AQ487" s="828"/>
      <c r="AR487" s="828"/>
      <c r="AS487" s="828"/>
    </row>
    <row r="488" spans="1:45" s="837" customFormat="1" ht="15" customHeight="1">
      <c r="A488" s="755">
        <v>700</v>
      </c>
      <c r="B488" s="836" t="s">
        <v>137</v>
      </c>
      <c r="C488" s="744"/>
      <c r="D488" s="756"/>
      <c r="E488" s="1016"/>
      <c r="F488" s="828"/>
      <c r="G488" s="828"/>
      <c r="H488" s="828"/>
      <c r="I488" s="828"/>
      <c r="J488" s="828"/>
      <c r="K488" s="828"/>
      <c r="L488" s="828"/>
      <c r="M488" s="828"/>
      <c r="N488" s="828"/>
      <c r="O488" s="828"/>
      <c r="P488" s="828"/>
      <c r="Q488" s="828"/>
      <c r="R488" s="828"/>
      <c r="S488" s="828"/>
      <c r="T488" s="828"/>
      <c r="U488" s="828"/>
      <c r="V488" s="828"/>
      <c r="W488" s="828"/>
      <c r="X488" s="828"/>
      <c r="Y488" s="828"/>
      <c r="Z488" s="828"/>
      <c r="AA488" s="828"/>
      <c r="AB488" s="828"/>
      <c r="AC488" s="828"/>
      <c r="AD488" s="828"/>
      <c r="AE488" s="828"/>
      <c r="AF488" s="828"/>
      <c r="AG488" s="828"/>
      <c r="AH488" s="828"/>
      <c r="AI488" s="828"/>
      <c r="AJ488" s="828"/>
      <c r="AK488" s="828"/>
      <c r="AL488" s="828"/>
      <c r="AM488" s="828"/>
      <c r="AN488" s="828"/>
      <c r="AO488" s="828"/>
      <c r="AP488" s="828"/>
      <c r="AQ488" s="828"/>
      <c r="AR488" s="828"/>
      <c r="AS488" s="828"/>
    </row>
    <row r="489" spans="1:45" s="853" customFormat="1" ht="12.75" customHeight="1">
      <c r="A489" s="894"/>
      <c r="B489" s="871" t="s">
        <v>139</v>
      </c>
      <c r="C489" s="761" t="s">
        <v>2971</v>
      </c>
      <c r="D489" s="1643" t="s">
        <v>140</v>
      </c>
      <c r="E489" s="1270"/>
      <c r="F489" s="828"/>
      <c r="G489" s="828"/>
      <c r="H489" s="828"/>
      <c r="I489" s="828"/>
      <c r="J489" s="828"/>
      <c r="K489" s="828"/>
      <c r="L489" s="828"/>
      <c r="M489" s="828"/>
      <c r="N489" s="828"/>
      <c r="O489" s="828"/>
      <c r="P489" s="828"/>
      <c r="Q489" s="828"/>
      <c r="R489" s="828"/>
      <c r="S489" s="828"/>
      <c r="T489" s="828"/>
      <c r="U489" s="828"/>
      <c r="V489" s="828"/>
      <c r="W489" s="828"/>
      <c r="X489" s="828"/>
      <c r="Y489" s="828"/>
      <c r="Z489" s="828"/>
      <c r="AA489" s="828"/>
      <c r="AB489" s="828"/>
      <c r="AC489" s="828"/>
      <c r="AD489" s="828"/>
      <c r="AE489" s="828"/>
      <c r="AF489" s="828"/>
      <c r="AG489" s="828"/>
      <c r="AH489" s="828"/>
      <c r="AI489" s="828"/>
      <c r="AJ489" s="828"/>
      <c r="AK489" s="828"/>
      <c r="AL489" s="828"/>
      <c r="AM489" s="828"/>
      <c r="AN489" s="828"/>
      <c r="AO489" s="828"/>
      <c r="AP489" s="828"/>
      <c r="AQ489" s="828"/>
      <c r="AR489" s="828"/>
      <c r="AS489" s="828"/>
    </row>
    <row r="490" spans="1:45" s="853" customFormat="1" ht="18.75" customHeight="1">
      <c r="A490" s="894"/>
      <c r="B490" s="871" t="s">
        <v>141</v>
      </c>
      <c r="C490" s="761" t="s">
        <v>2977</v>
      </c>
      <c r="D490" s="1668"/>
      <c r="E490" s="1270"/>
      <c r="F490" s="828"/>
      <c r="G490" s="828"/>
      <c r="H490" s="828"/>
      <c r="I490" s="828"/>
      <c r="J490" s="828"/>
      <c r="K490" s="828"/>
      <c r="L490" s="828"/>
      <c r="M490" s="828"/>
      <c r="N490" s="828"/>
      <c r="O490" s="828"/>
      <c r="P490" s="828"/>
      <c r="Q490" s="828"/>
      <c r="R490" s="828"/>
      <c r="S490" s="828"/>
      <c r="T490" s="828"/>
      <c r="U490" s="828"/>
      <c r="V490" s="828"/>
      <c r="W490" s="828"/>
      <c r="X490" s="828"/>
      <c r="Y490" s="828"/>
      <c r="Z490" s="828"/>
      <c r="AA490" s="828"/>
      <c r="AB490" s="828"/>
      <c r="AC490" s="828"/>
      <c r="AD490" s="828"/>
      <c r="AE490" s="828"/>
      <c r="AF490" s="828"/>
      <c r="AG490" s="828"/>
      <c r="AH490" s="828"/>
      <c r="AI490" s="828"/>
      <c r="AJ490" s="828"/>
      <c r="AK490" s="828"/>
      <c r="AL490" s="828"/>
      <c r="AM490" s="828"/>
      <c r="AN490" s="828"/>
      <c r="AO490" s="828"/>
      <c r="AP490" s="828"/>
      <c r="AQ490" s="828"/>
      <c r="AR490" s="828"/>
      <c r="AS490" s="828"/>
    </row>
    <row r="491" spans="1:45" s="853" customFormat="1" ht="18.75" customHeight="1">
      <c r="A491" s="895"/>
      <c r="B491" s="896" t="s">
        <v>142</v>
      </c>
      <c r="C491" s="777" t="s">
        <v>2978</v>
      </c>
      <c r="D491" s="1669"/>
      <c r="E491" s="1271"/>
      <c r="F491" s="828"/>
      <c r="G491" s="828"/>
      <c r="H491" s="828"/>
      <c r="I491" s="828"/>
      <c r="J491" s="828"/>
      <c r="K491" s="828"/>
      <c r="L491" s="828"/>
      <c r="M491" s="828"/>
      <c r="N491" s="828"/>
      <c r="O491" s="828"/>
      <c r="P491" s="828"/>
      <c r="Q491" s="828"/>
      <c r="R491" s="828"/>
      <c r="S491" s="828"/>
      <c r="T491" s="828"/>
      <c r="U491" s="828"/>
      <c r="V491" s="828"/>
      <c r="W491" s="828"/>
      <c r="X491" s="828"/>
      <c r="Y491" s="828"/>
      <c r="Z491" s="828"/>
      <c r="AA491" s="828"/>
      <c r="AB491" s="828"/>
      <c r="AC491" s="828"/>
      <c r="AD491" s="828"/>
      <c r="AE491" s="828"/>
      <c r="AF491" s="828"/>
      <c r="AG491" s="828"/>
      <c r="AH491" s="828"/>
      <c r="AI491" s="828"/>
      <c r="AJ491" s="828"/>
      <c r="AK491" s="828"/>
      <c r="AL491" s="828"/>
      <c r="AM491" s="828"/>
      <c r="AN491" s="828"/>
      <c r="AO491" s="828"/>
      <c r="AP491" s="828"/>
      <c r="AQ491" s="828"/>
      <c r="AR491" s="828"/>
      <c r="AS491" s="828"/>
    </row>
    <row r="492" spans="1:45" s="853" customFormat="1" ht="15.75" customHeight="1">
      <c r="A492" s="755">
        <v>701</v>
      </c>
      <c r="B492" s="836" t="s">
        <v>143</v>
      </c>
      <c r="C492" s="744"/>
      <c r="D492" s="743"/>
      <c r="E492" s="1016"/>
      <c r="F492" s="828"/>
      <c r="G492" s="828"/>
      <c r="H492" s="828"/>
      <c r="I492" s="828"/>
      <c r="J492" s="828"/>
      <c r="K492" s="828"/>
      <c r="L492" s="828"/>
      <c r="M492" s="828"/>
      <c r="N492" s="828"/>
      <c r="O492" s="828"/>
      <c r="P492" s="828"/>
      <c r="Q492" s="828"/>
      <c r="R492" s="828"/>
      <c r="S492" s="828"/>
      <c r="T492" s="828"/>
      <c r="U492" s="828"/>
      <c r="V492" s="828"/>
      <c r="W492" s="828"/>
      <c r="X492" s="828"/>
      <c r="Y492" s="828"/>
      <c r="Z492" s="828"/>
      <c r="AA492" s="828"/>
      <c r="AB492" s="828"/>
      <c r="AC492" s="828"/>
      <c r="AD492" s="828"/>
      <c r="AE492" s="828"/>
      <c r="AF492" s="828"/>
      <c r="AG492" s="828"/>
      <c r="AH492" s="828"/>
      <c r="AI492" s="828"/>
      <c r="AJ492" s="828"/>
      <c r="AK492" s="828"/>
      <c r="AL492" s="828"/>
      <c r="AM492" s="828"/>
      <c r="AN492" s="828"/>
      <c r="AO492" s="828"/>
      <c r="AP492" s="828"/>
      <c r="AQ492" s="828"/>
      <c r="AR492" s="828"/>
      <c r="AS492" s="828"/>
    </row>
    <row r="493" spans="1:45" s="853" customFormat="1" ht="15.75">
      <c r="A493" s="894"/>
      <c r="B493" s="871" t="s">
        <v>145</v>
      </c>
      <c r="C493" s="761" t="s">
        <v>2974</v>
      </c>
      <c r="D493" s="1643" t="s">
        <v>140</v>
      </c>
      <c r="E493" s="1270"/>
      <c r="F493" s="828"/>
      <c r="G493" s="828"/>
      <c r="H493" s="828"/>
      <c r="I493" s="828"/>
      <c r="J493" s="828"/>
      <c r="K493" s="828"/>
      <c r="L493" s="828"/>
      <c r="M493" s="828"/>
      <c r="N493" s="828"/>
      <c r="O493" s="828"/>
      <c r="P493" s="828"/>
      <c r="Q493" s="828"/>
      <c r="R493" s="828"/>
      <c r="S493" s="828"/>
      <c r="T493" s="828"/>
      <c r="U493" s="828"/>
      <c r="V493" s="828"/>
      <c r="W493" s="828"/>
      <c r="X493" s="828"/>
      <c r="Y493" s="828"/>
      <c r="Z493" s="828"/>
      <c r="AA493" s="828"/>
      <c r="AB493" s="828"/>
      <c r="AC493" s="828"/>
      <c r="AD493" s="828"/>
      <c r="AE493" s="828"/>
      <c r="AF493" s="828"/>
      <c r="AG493" s="828"/>
      <c r="AH493" s="828"/>
      <c r="AI493" s="828"/>
      <c r="AJ493" s="828"/>
      <c r="AK493" s="828"/>
      <c r="AL493" s="828"/>
      <c r="AM493" s="828"/>
      <c r="AN493" s="828"/>
      <c r="AO493" s="828"/>
      <c r="AP493" s="828"/>
      <c r="AQ493" s="828"/>
      <c r="AR493" s="828"/>
      <c r="AS493" s="828"/>
    </row>
    <row r="494" spans="1:45" s="853" customFormat="1" ht="12.75" customHeight="1">
      <c r="A494" s="894"/>
      <c r="B494" s="871" t="s">
        <v>146</v>
      </c>
      <c r="C494" s="761" t="s">
        <v>2972</v>
      </c>
      <c r="D494" s="1643"/>
      <c r="E494" s="1270"/>
      <c r="F494" s="828"/>
      <c r="G494" s="828"/>
      <c r="H494" s="828"/>
      <c r="I494" s="828"/>
      <c r="J494" s="828"/>
      <c r="K494" s="828"/>
      <c r="L494" s="828"/>
      <c r="M494" s="828"/>
      <c r="N494" s="828"/>
      <c r="O494" s="828"/>
      <c r="P494" s="828"/>
      <c r="Q494" s="828"/>
      <c r="R494" s="828"/>
      <c r="S494" s="828"/>
      <c r="T494" s="828"/>
      <c r="U494" s="828"/>
      <c r="V494" s="828"/>
      <c r="W494" s="828"/>
      <c r="X494" s="828"/>
      <c r="Y494" s="828"/>
      <c r="Z494" s="828"/>
      <c r="AA494" s="828"/>
      <c r="AB494" s="828"/>
      <c r="AC494" s="828"/>
      <c r="AD494" s="828"/>
      <c r="AE494" s="828"/>
      <c r="AF494" s="828"/>
      <c r="AG494" s="828"/>
      <c r="AH494" s="828"/>
      <c r="AI494" s="828"/>
      <c r="AJ494" s="828"/>
      <c r="AK494" s="828"/>
      <c r="AL494" s="828"/>
      <c r="AM494" s="828"/>
      <c r="AN494" s="828"/>
      <c r="AO494" s="828"/>
      <c r="AP494" s="828"/>
      <c r="AQ494" s="828"/>
      <c r="AR494" s="828"/>
      <c r="AS494" s="828"/>
    </row>
    <row r="495" spans="1:45" s="853" customFormat="1" ht="21" customHeight="1">
      <c r="A495" s="895"/>
      <c r="B495" s="896" t="s">
        <v>147</v>
      </c>
      <c r="C495" s="777" t="s">
        <v>2979</v>
      </c>
      <c r="D495" s="1662"/>
      <c r="E495" s="1271"/>
      <c r="F495" s="828"/>
      <c r="G495" s="828"/>
      <c r="H495" s="828"/>
      <c r="I495" s="828"/>
      <c r="J495" s="828"/>
      <c r="K495" s="828"/>
      <c r="L495" s="828"/>
      <c r="M495" s="828"/>
      <c r="N495" s="828"/>
      <c r="O495" s="828"/>
      <c r="P495" s="828"/>
      <c r="Q495" s="828"/>
      <c r="R495" s="828"/>
      <c r="S495" s="828"/>
      <c r="T495" s="828"/>
      <c r="U495" s="828"/>
      <c r="V495" s="828"/>
      <c r="W495" s="828"/>
      <c r="X495" s="828"/>
      <c r="Y495" s="828"/>
      <c r="Z495" s="828"/>
      <c r="AA495" s="828"/>
      <c r="AB495" s="828"/>
      <c r="AC495" s="828"/>
      <c r="AD495" s="828"/>
      <c r="AE495" s="828"/>
      <c r="AF495" s="828"/>
      <c r="AG495" s="828"/>
      <c r="AH495" s="828"/>
      <c r="AI495" s="828"/>
      <c r="AJ495" s="828"/>
      <c r="AK495" s="828"/>
      <c r="AL495" s="828"/>
      <c r="AM495" s="828"/>
      <c r="AN495" s="828"/>
      <c r="AO495" s="828"/>
      <c r="AP495" s="828"/>
      <c r="AQ495" s="828"/>
      <c r="AR495" s="828"/>
      <c r="AS495" s="828"/>
    </row>
    <row r="496" spans="1:45" s="853" customFormat="1" ht="12.75" customHeight="1">
      <c r="A496" s="755">
        <v>702</v>
      </c>
      <c r="B496" s="836" t="s">
        <v>148</v>
      </c>
      <c r="C496" s="744"/>
      <c r="D496" s="743"/>
      <c r="E496" s="1016"/>
      <c r="F496" s="828"/>
      <c r="G496" s="828"/>
      <c r="H496" s="828"/>
      <c r="I496" s="828"/>
      <c r="J496" s="828"/>
      <c r="K496" s="828"/>
      <c r="L496" s="828"/>
      <c r="M496" s="828"/>
      <c r="N496" s="828"/>
      <c r="O496" s="828"/>
      <c r="P496" s="828"/>
      <c r="Q496" s="828"/>
      <c r="R496" s="828"/>
      <c r="S496" s="828"/>
      <c r="T496" s="828"/>
      <c r="U496" s="828"/>
      <c r="V496" s="828"/>
      <c r="W496" s="828"/>
      <c r="X496" s="828"/>
      <c r="Y496" s="828"/>
      <c r="Z496" s="828"/>
      <c r="AA496" s="828"/>
      <c r="AB496" s="828"/>
      <c r="AC496" s="828"/>
      <c r="AD496" s="828"/>
      <c r="AE496" s="828"/>
      <c r="AF496" s="828"/>
      <c r="AG496" s="828"/>
      <c r="AH496" s="828"/>
      <c r="AI496" s="828"/>
      <c r="AJ496" s="828"/>
      <c r="AK496" s="828"/>
      <c r="AL496" s="828"/>
      <c r="AM496" s="828"/>
      <c r="AN496" s="828"/>
      <c r="AO496" s="828"/>
      <c r="AP496" s="828"/>
      <c r="AQ496" s="828"/>
      <c r="AR496" s="828"/>
      <c r="AS496" s="828"/>
    </row>
    <row r="497" spans="1:45" s="853" customFormat="1" ht="15.75">
      <c r="A497" s="755"/>
      <c r="B497" s="871" t="s">
        <v>150</v>
      </c>
      <c r="C497" s="761" t="s">
        <v>2975</v>
      </c>
      <c r="D497" s="1643" t="s">
        <v>140</v>
      </c>
      <c r="E497" s="1270"/>
      <c r="F497" s="828"/>
      <c r="G497" s="828"/>
      <c r="H497" s="828"/>
      <c r="I497" s="828"/>
      <c r="J497" s="828"/>
      <c r="K497" s="828"/>
      <c r="L497" s="828"/>
      <c r="M497" s="828"/>
      <c r="N497" s="828"/>
      <c r="O497" s="828"/>
      <c r="P497" s="828"/>
      <c r="Q497" s="828"/>
      <c r="R497" s="828"/>
      <c r="S497" s="828"/>
      <c r="T497" s="828"/>
      <c r="U497" s="828"/>
      <c r="V497" s="828"/>
      <c r="W497" s="828"/>
      <c r="X497" s="828"/>
      <c r="Y497" s="828"/>
      <c r="Z497" s="828"/>
      <c r="AA497" s="828"/>
      <c r="AB497" s="828"/>
      <c r="AC497" s="828"/>
      <c r="AD497" s="828"/>
      <c r="AE497" s="828"/>
      <c r="AF497" s="828"/>
      <c r="AG497" s="828"/>
      <c r="AH497" s="828"/>
      <c r="AI497" s="828"/>
      <c r="AJ497" s="828"/>
      <c r="AK497" s="828"/>
      <c r="AL497" s="828"/>
      <c r="AM497" s="828"/>
      <c r="AN497" s="828"/>
      <c r="AO497" s="828"/>
      <c r="AP497" s="828"/>
      <c r="AQ497" s="828"/>
      <c r="AR497" s="828"/>
      <c r="AS497" s="828"/>
    </row>
    <row r="498" spans="1:45" s="853" customFormat="1" ht="15.75">
      <c r="A498" s="755"/>
      <c r="B498" s="871" t="s">
        <v>151</v>
      </c>
      <c r="C498" s="761" t="s">
        <v>2980</v>
      </c>
      <c r="D498" s="1643"/>
      <c r="E498" s="1270"/>
      <c r="F498" s="828"/>
      <c r="G498" s="828"/>
      <c r="H498" s="828"/>
      <c r="I498" s="828"/>
      <c r="J498" s="828"/>
      <c r="K498" s="828"/>
      <c r="L498" s="828"/>
      <c r="M498" s="828"/>
      <c r="N498" s="828"/>
      <c r="O498" s="828"/>
      <c r="P498" s="828"/>
      <c r="Q498" s="828"/>
      <c r="R498" s="828"/>
      <c r="S498" s="828"/>
      <c r="T498" s="828"/>
      <c r="U498" s="828"/>
      <c r="V498" s="828"/>
      <c r="W498" s="828"/>
      <c r="X498" s="828"/>
      <c r="Y498" s="828"/>
      <c r="Z498" s="828"/>
      <c r="AA498" s="828"/>
      <c r="AB498" s="828"/>
      <c r="AC498" s="828"/>
      <c r="AD498" s="828"/>
      <c r="AE498" s="828"/>
      <c r="AF498" s="828"/>
      <c r="AG498" s="828"/>
      <c r="AH498" s="828"/>
      <c r="AI498" s="828"/>
      <c r="AJ498" s="828"/>
      <c r="AK498" s="828"/>
      <c r="AL498" s="828"/>
      <c r="AM498" s="828"/>
      <c r="AN498" s="828"/>
      <c r="AO498" s="828"/>
      <c r="AP498" s="828"/>
      <c r="AQ498" s="828"/>
      <c r="AR498" s="828"/>
      <c r="AS498" s="828"/>
    </row>
    <row r="499" spans="1:45" s="853" customFormat="1" ht="15.75">
      <c r="A499" s="895"/>
      <c r="B499" s="896" t="s">
        <v>152</v>
      </c>
      <c r="C499" s="777" t="s">
        <v>2973</v>
      </c>
      <c r="D499" s="1662"/>
      <c r="E499" s="1271"/>
      <c r="F499" s="828"/>
      <c r="G499" s="828"/>
      <c r="H499" s="828"/>
      <c r="I499" s="828"/>
      <c r="J499" s="828"/>
      <c r="K499" s="828"/>
      <c r="L499" s="828"/>
      <c r="M499" s="828"/>
      <c r="N499" s="828"/>
      <c r="O499" s="828"/>
      <c r="P499" s="828"/>
      <c r="Q499" s="828"/>
      <c r="R499" s="828"/>
      <c r="S499" s="828"/>
      <c r="T499" s="828"/>
      <c r="U499" s="828"/>
      <c r="V499" s="828"/>
      <c r="W499" s="828"/>
      <c r="X499" s="828"/>
      <c r="Y499" s="828"/>
      <c r="Z499" s="828"/>
      <c r="AA499" s="828"/>
      <c r="AB499" s="828"/>
      <c r="AC499" s="828"/>
      <c r="AD499" s="828"/>
      <c r="AE499" s="828"/>
      <c r="AF499" s="828"/>
      <c r="AG499" s="828"/>
      <c r="AH499" s="828"/>
      <c r="AI499" s="828"/>
      <c r="AJ499" s="828"/>
      <c r="AK499" s="828"/>
      <c r="AL499" s="828"/>
      <c r="AM499" s="828"/>
      <c r="AN499" s="828"/>
      <c r="AO499" s="828"/>
      <c r="AP499" s="828"/>
      <c r="AQ499" s="828"/>
      <c r="AR499" s="828"/>
      <c r="AS499" s="828"/>
    </row>
    <row r="500" spans="1:45" s="853" customFormat="1" ht="14.25" customHeight="1">
      <c r="A500" s="755">
        <v>703</v>
      </c>
      <c r="B500" s="836" t="s">
        <v>153</v>
      </c>
      <c r="C500" s="744"/>
      <c r="D500" s="743"/>
      <c r="E500" s="1016"/>
      <c r="F500" s="828"/>
      <c r="G500" s="828"/>
      <c r="H500" s="828"/>
      <c r="I500" s="828"/>
      <c r="J500" s="828"/>
      <c r="K500" s="828"/>
      <c r="L500" s="828"/>
      <c r="M500" s="828"/>
      <c r="N500" s="828"/>
      <c r="O500" s="828"/>
      <c r="P500" s="828"/>
      <c r="Q500" s="828"/>
      <c r="R500" s="828"/>
      <c r="S500" s="828"/>
      <c r="T500" s="828"/>
      <c r="U500" s="828"/>
      <c r="V500" s="828"/>
      <c r="W500" s="828"/>
      <c r="X500" s="828"/>
      <c r="Y500" s="828"/>
      <c r="Z500" s="828"/>
      <c r="AA500" s="828"/>
      <c r="AB500" s="828"/>
      <c r="AC500" s="828"/>
      <c r="AD500" s="828"/>
      <c r="AE500" s="828"/>
      <c r="AF500" s="828"/>
      <c r="AG500" s="828"/>
      <c r="AH500" s="828"/>
      <c r="AI500" s="828"/>
      <c r="AJ500" s="828"/>
      <c r="AK500" s="828"/>
      <c r="AL500" s="828"/>
      <c r="AM500" s="828"/>
      <c r="AN500" s="828"/>
      <c r="AO500" s="828"/>
      <c r="AP500" s="828"/>
      <c r="AQ500" s="828"/>
      <c r="AR500" s="828"/>
      <c r="AS500" s="828"/>
    </row>
    <row r="501" spans="1:45" s="853" customFormat="1" ht="15.75" customHeight="1">
      <c r="A501" s="755"/>
      <c r="B501" s="840" t="s">
        <v>154</v>
      </c>
      <c r="C501" s="762" t="s">
        <v>155</v>
      </c>
      <c r="D501" s="783"/>
      <c r="E501" s="759"/>
      <c r="F501" s="828"/>
      <c r="G501" s="828"/>
      <c r="H501" s="828"/>
      <c r="I501" s="828"/>
      <c r="J501" s="828"/>
      <c r="K501" s="828"/>
      <c r="L501" s="828"/>
      <c r="M501" s="828"/>
      <c r="N501" s="828"/>
      <c r="O501" s="828"/>
      <c r="P501" s="828"/>
      <c r="Q501" s="828"/>
      <c r="R501" s="828"/>
      <c r="S501" s="828"/>
      <c r="T501" s="828"/>
      <c r="U501" s="828"/>
      <c r="V501" s="828"/>
      <c r="W501" s="828"/>
      <c r="X501" s="828"/>
      <c r="Y501" s="828"/>
      <c r="Z501" s="828"/>
      <c r="AA501" s="828"/>
      <c r="AB501" s="828"/>
      <c r="AC501" s="828"/>
      <c r="AD501" s="828"/>
      <c r="AE501" s="828"/>
      <c r="AF501" s="828"/>
      <c r="AG501" s="828"/>
      <c r="AH501" s="828"/>
      <c r="AI501" s="828"/>
      <c r="AJ501" s="828"/>
      <c r="AK501" s="828"/>
      <c r="AL501" s="828"/>
      <c r="AM501" s="828"/>
      <c r="AN501" s="828"/>
      <c r="AO501" s="828"/>
      <c r="AP501" s="828"/>
      <c r="AQ501" s="828"/>
      <c r="AR501" s="828"/>
      <c r="AS501" s="828"/>
    </row>
    <row r="502" spans="1:45" s="853" customFormat="1" ht="15.75">
      <c r="A502" s="755"/>
      <c r="B502" s="838" t="s">
        <v>156</v>
      </c>
      <c r="C502" s="762"/>
      <c r="D502" s="1013" t="s">
        <v>157</v>
      </c>
      <c r="E502" s="1247"/>
      <c r="F502" s="828"/>
      <c r="G502" s="828"/>
      <c r="H502" s="828"/>
      <c r="I502" s="828"/>
      <c r="J502" s="828"/>
      <c r="K502" s="828"/>
      <c r="L502" s="828"/>
      <c r="M502" s="828"/>
      <c r="N502" s="828"/>
      <c r="O502" s="828"/>
      <c r="P502" s="828"/>
      <c r="Q502" s="828"/>
      <c r="R502" s="828"/>
      <c r="S502" s="828"/>
      <c r="T502" s="828"/>
      <c r="U502" s="828"/>
      <c r="V502" s="828"/>
      <c r="W502" s="828"/>
      <c r="X502" s="828"/>
      <c r="Y502" s="828"/>
      <c r="Z502" s="828"/>
      <c r="AA502" s="828"/>
      <c r="AB502" s="828"/>
      <c r="AC502" s="828"/>
      <c r="AD502" s="828"/>
      <c r="AE502" s="828"/>
      <c r="AF502" s="828"/>
      <c r="AG502" s="828"/>
      <c r="AH502" s="828"/>
      <c r="AI502" s="828"/>
      <c r="AJ502" s="828"/>
      <c r="AK502" s="828"/>
      <c r="AL502" s="828"/>
      <c r="AM502" s="828"/>
      <c r="AN502" s="828"/>
      <c r="AO502" s="828"/>
      <c r="AP502" s="828"/>
      <c r="AQ502" s="828"/>
      <c r="AR502" s="828"/>
      <c r="AS502" s="828"/>
    </row>
    <row r="503" spans="1:45" s="853" customFormat="1" ht="15.75">
      <c r="A503" s="755"/>
      <c r="B503" s="838" t="s">
        <v>158</v>
      </c>
      <c r="C503" s="762"/>
      <c r="D503" s="1013" t="s">
        <v>157</v>
      </c>
      <c r="E503" s="1247"/>
      <c r="F503" s="828"/>
      <c r="G503" s="828"/>
      <c r="H503" s="828"/>
      <c r="I503" s="828"/>
      <c r="J503" s="828"/>
      <c r="K503" s="828"/>
      <c r="L503" s="828"/>
      <c r="M503" s="828"/>
      <c r="N503" s="828"/>
      <c r="O503" s="828"/>
      <c r="P503" s="828"/>
      <c r="Q503" s="828"/>
      <c r="R503" s="828"/>
      <c r="S503" s="828"/>
      <c r="T503" s="828"/>
      <c r="U503" s="828"/>
      <c r="V503" s="828"/>
      <c r="W503" s="828"/>
      <c r="X503" s="828"/>
      <c r="Y503" s="828"/>
      <c r="Z503" s="828"/>
      <c r="AA503" s="828"/>
      <c r="AB503" s="828"/>
      <c r="AC503" s="828"/>
      <c r="AD503" s="828"/>
      <c r="AE503" s="828"/>
      <c r="AF503" s="828"/>
      <c r="AG503" s="828"/>
      <c r="AH503" s="828"/>
      <c r="AI503" s="828"/>
      <c r="AJ503" s="828"/>
      <c r="AK503" s="828"/>
      <c r="AL503" s="828"/>
      <c r="AM503" s="828"/>
      <c r="AN503" s="828"/>
      <c r="AO503" s="828"/>
      <c r="AP503" s="828"/>
      <c r="AQ503" s="828"/>
      <c r="AR503" s="828"/>
      <c r="AS503" s="828"/>
    </row>
    <row r="504" spans="1:45" s="853" customFormat="1" ht="15.75" customHeight="1">
      <c r="A504" s="755"/>
      <c r="B504" s="838" t="s">
        <v>159</v>
      </c>
      <c r="C504" s="762"/>
      <c r="D504" s="1013" t="s">
        <v>157</v>
      </c>
      <c r="E504" s="1247"/>
      <c r="F504" s="828"/>
      <c r="G504" s="828"/>
      <c r="H504" s="828"/>
      <c r="I504" s="828"/>
      <c r="J504" s="828"/>
      <c r="K504" s="828"/>
      <c r="L504" s="828"/>
      <c r="M504" s="828"/>
      <c r="N504" s="828"/>
      <c r="O504" s="828"/>
      <c r="P504" s="828"/>
      <c r="Q504" s="828"/>
      <c r="R504" s="828"/>
      <c r="S504" s="828"/>
      <c r="T504" s="828"/>
      <c r="U504" s="828"/>
      <c r="V504" s="828"/>
      <c r="W504" s="828"/>
      <c r="X504" s="828"/>
      <c r="Y504" s="828"/>
      <c r="Z504" s="828"/>
      <c r="AA504" s="828"/>
      <c r="AB504" s="828"/>
      <c r="AC504" s="828"/>
      <c r="AD504" s="828"/>
      <c r="AE504" s="828"/>
      <c r="AF504" s="828"/>
      <c r="AG504" s="828"/>
      <c r="AH504" s="828"/>
      <c r="AI504" s="828"/>
      <c r="AJ504" s="828"/>
      <c r="AK504" s="828"/>
      <c r="AL504" s="828"/>
      <c r="AM504" s="828"/>
      <c r="AN504" s="828"/>
      <c r="AO504" s="828"/>
      <c r="AP504" s="828"/>
      <c r="AQ504" s="828"/>
      <c r="AR504" s="828"/>
      <c r="AS504" s="828"/>
    </row>
    <row r="505" spans="1:45" s="853" customFormat="1" ht="15.75">
      <c r="A505" s="755"/>
      <c r="B505" s="838"/>
      <c r="C505" s="762"/>
      <c r="D505" s="1013" t="s">
        <v>1009</v>
      </c>
      <c r="E505" s="759"/>
      <c r="F505" s="828"/>
      <c r="G505" s="828"/>
      <c r="H505" s="828"/>
      <c r="I505" s="828"/>
      <c r="J505" s="828"/>
      <c r="K505" s="828"/>
      <c r="L505" s="828"/>
      <c r="M505" s="828"/>
      <c r="N505" s="828"/>
      <c r="O505" s="828"/>
      <c r="P505" s="828"/>
      <c r="Q505" s="828"/>
      <c r="R505" s="828"/>
      <c r="S505" s="828"/>
      <c r="T505" s="828"/>
      <c r="U505" s="828"/>
      <c r="V505" s="828"/>
      <c r="W505" s="828"/>
      <c r="X505" s="828"/>
      <c r="Y505" s="828"/>
      <c r="Z505" s="828"/>
      <c r="AA505" s="828"/>
      <c r="AB505" s="828"/>
      <c r="AC505" s="828"/>
      <c r="AD505" s="828"/>
      <c r="AE505" s="828"/>
      <c r="AF505" s="828"/>
      <c r="AG505" s="828"/>
      <c r="AH505" s="828"/>
      <c r="AI505" s="828"/>
      <c r="AJ505" s="828"/>
      <c r="AK505" s="828"/>
      <c r="AL505" s="828"/>
      <c r="AM505" s="828"/>
      <c r="AN505" s="828"/>
      <c r="AO505" s="828"/>
      <c r="AP505" s="828"/>
      <c r="AQ505" s="828"/>
      <c r="AR505" s="828"/>
      <c r="AS505" s="828"/>
    </row>
    <row r="506" spans="1:45" s="853" customFormat="1" ht="34.5" customHeight="1">
      <c r="A506" s="755"/>
      <c r="B506" s="866" t="s">
        <v>160</v>
      </c>
      <c r="C506" s="762"/>
      <c r="D506" s="1007" t="s">
        <v>1992</v>
      </c>
      <c r="E506" s="759">
        <v>0</v>
      </c>
      <c r="F506" s="828"/>
      <c r="G506" s="828"/>
      <c r="H506" s="828"/>
      <c r="I506" s="828"/>
      <c r="J506" s="828"/>
      <c r="K506" s="828"/>
      <c r="L506" s="828"/>
      <c r="M506" s="828"/>
      <c r="N506" s="828"/>
      <c r="O506" s="828"/>
      <c r="P506" s="828"/>
      <c r="Q506" s="828"/>
      <c r="R506" s="828"/>
      <c r="S506" s="828"/>
      <c r="T506" s="828"/>
      <c r="U506" s="828"/>
      <c r="V506" s="828"/>
      <c r="W506" s="828"/>
      <c r="X506" s="828"/>
      <c r="Y506" s="828"/>
      <c r="Z506" s="828"/>
      <c r="AA506" s="828"/>
      <c r="AB506" s="828"/>
      <c r="AC506" s="828"/>
      <c r="AD506" s="828"/>
      <c r="AE506" s="828"/>
      <c r="AF506" s="828"/>
      <c r="AG506" s="828"/>
      <c r="AH506" s="828"/>
      <c r="AI506" s="828"/>
      <c r="AJ506" s="828"/>
      <c r="AK506" s="828"/>
      <c r="AL506" s="828"/>
      <c r="AM506" s="828"/>
      <c r="AN506" s="828"/>
      <c r="AO506" s="828"/>
      <c r="AP506" s="828"/>
      <c r="AQ506" s="828"/>
      <c r="AR506" s="828"/>
      <c r="AS506" s="828"/>
    </row>
    <row r="507" spans="1:45" s="853" customFormat="1" ht="12.75" customHeight="1">
      <c r="A507" s="755"/>
      <c r="B507" s="1664" t="s">
        <v>161</v>
      </c>
      <c r="C507" s="762"/>
      <c r="D507" s="1013" t="s">
        <v>162</v>
      </c>
      <c r="E507" s="759"/>
      <c r="F507" s="828"/>
      <c r="G507" s="828"/>
      <c r="H507" s="828"/>
      <c r="I507" s="828"/>
      <c r="J507" s="828"/>
      <c r="K507" s="828"/>
      <c r="L507" s="828"/>
      <c r="M507" s="828"/>
      <c r="N507" s="828"/>
      <c r="O507" s="828"/>
      <c r="P507" s="828"/>
      <c r="Q507" s="828"/>
      <c r="R507" s="828"/>
      <c r="S507" s="828"/>
      <c r="T507" s="828"/>
      <c r="U507" s="828"/>
      <c r="V507" s="828"/>
      <c r="W507" s="828"/>
      <c r="X507" s="828"/>
      <c r="Y507" s="828"/>
      <c r="Z507" s="828"/>
      <c r="AA507" s="828"/>
      <c r="AB507" s="828"/>
      <c r="AC507" s="828"/>
      <c r="AD507" s="828"/>
      <c r="AE507" s="828"/>
      <c r="AF507" s="828"/>
      <c r="AG507" s="828"/>
      <c r="AH507" s="828"/>
      <c r="AI507" s="828"/>
      <c r="AJ507" s="828"/>
      <c r="AK507" s="828"/>
      <c r="AL507" s="828"/>
      <c r="AM507" s="828"/>
      <c r="AN507" s="828"/>
      <c r="AO507" s="828"/>
      <c r="AP507" s="828"/>
      <c r="AQ507" s="828"/>
      <c r="AR507" s="828"/>
      <c r="AS507" s="828"/>
    </row>
    <row r="508" spans="1:45" s="853" customFormat="1" ht="12.75" customHeight="1">
      <c r="A508" s="755"/>
      <c r="B508" s="1664"/>
      <c r="C508" s="762"/>
      <c r="D508" s="1013" t="s">
        <v>1014</v>
      </c>
      <c r="E508" s="759">
        <v>0</v>
      </c>
      <c r="F508" s="828"/>
      <c r="G508" s="828"/>
      <c r="H508" s="828"/>
      <c r="I508" s="828"/>
      <c r="J508" s="828"/>
      <c r="K508" s="828"/>
      <c r="L508" s="828"/>
      <c r="M508" s="828"/>
      <c r="N508" s="828"/>
      <c r="O508" s="828"/>
      <c r="P508" s="828"/>
      <c r="Q508" s="828"/>
      <c r="R508" s="828"/>
      <c r="S508" s="828"/>
      <c r="T508" s="828"/>
      <c r="U508" s="828"/>
      <c r="V508" s="828"/>
      <c r="W508" s="828"/>
      <c r="X508" s="828"/>
      <c r="Y508" s="828"/>
      <c r="Z508" s="828"/>
      <c r="AA508" s="828"/>
      <c r="AB508" s="828"/>
      <c r="AC508" s="828"/>
      <c r="AD508" s="828"/>
      <c r="AE508" s="828"/>
      <c r="AF508" s="828"/>
      <c r="AG508" s="828"/>
      <c r="AH508" s="828"/>
      <c r="AI508" s="828"/>
      <c r="AJ508" s="828"/>
      <c r="AK508" s="828"/>
      <c r="AL508" s="828"/>
      <c r="AM508" s="828"/>
      <c r="AN508" s="828"/>
      <c r="AO508" s="828"/>
      <c r="AP508" s="828"/>
      <c r="AQ508" s="828"/>
      <c r="AR508" s="828"/>
      <c r="AS508" s="828"/>
    </row>
    <row r="509" spans="1:45" s="853" customFormat="1" ht="15.75">
      <c r="A509" s="755"/>
      <c r="B509" s="838" t="s">
        <v>163</v>
      </c>
      <c r="C509" s="762"/>
      <c r="D509" s="1013" t="s">
        <v>157</v>
      </c>
      <c r="E509" s="1247"/>
      <c r="F509" s="828"/>
      <c r="G509" s="828"/>
      <c r="H509" s="828"/>
      <c r="I509" s="828"/>
      <c r="J509" s="828"/>
      <c r="K509" s="828"/>
      <c r="L509" s="828"/>
      <c r="M509" s="828"/>
      <c r="N509" s="828"/>
      <c r="O509" s="828"/>
      <c r="P509" s="828"/>
      <c r="Q509" s="828"/>
      <c r="R509" s="828"/>
      <c r="S509" s="828"/>
      <c r="T509" s="828"/>
      <c r="U509" s="828"/>
      <c r="V509" s="828"/>
      <c r="W509" s="828"/>
      <c r="X509" s="828"/>
      <c r="Y509" s="828"/>
      <c r="Z509" s="828"/>
      <c r="AA509" s="828"/>
      <c r="AB509" s="828"/>
      <c r="AC509" s="828"/>
      <c r="AD509" s="828"/>
      <c r="AE509" s="828"/>
      <c r="AF509" s="828"/>
      <c r="AG509" s="828"/>
      <c r="AH509" s="828"/>
      <c r="AI509" s="828"/>
      <c r="AJ509" s="828"/>
      <c r="AK509" s="828"/>
      <c r="AL509" s="828"/>
      <c r="AM509" s="828"/>
      <c r="AN509" s="828"/>
      <c r="AO509" s="828"/>
      <c r="AP509" s="828"/>
      <c r="AQ509" s="828"/>
      <c r="AR509" s="828"/>
      <c r="AS509" s="828"/>
    </row>
    <row r="510" spans="1:45" s="853" customFormat="1" ht="15.75">
      <c r="A510" s="755"/>
      <c r="B510" s="838" t="s">
        <v>164</v>
      </c>
      <c r="C510" s="762"/>
      <c r="D510" s="1013">
        <v>30</v>
      </c>
      <c r="E510" s="759">
        <v>0</v>
      </c>
      <c r="F510" s="828"/>
      <c r="G510" s="828"/>
      <c r="H510" s="828"/>
      <c r="I510" s="828"/>
      <c r="J510" s="828"/>
      <c r="K510" s="828"/>
      <c r="L510" s="828"/>
      <c r="M510" s="828"/>
      <c r="N510" s="828"/>
      <c r="O510" s="828"/>
      <c r="P510" s="828"/>
      <c r="Q510" s="828"/>
      <c r="R510" s="828"/>
      <c r="S510" s="828"/>
      <c r="T510" s="828"/>
      <c r="U510" s="828"/>
      <c r="V510" s="828"/>
      <c r="W510" s="828"/>
      <c r="X510" s="828"/>
      <c r="Y510" s="828"/>
      <c r="Z510" s="828"/>
      <c r="AA510" s="828"/>
      <c r="AB510" s="828"/>
      <c r="AC510" s="828"/>
      <c r="AD510" s="828"/>
      <c r="AE510" s="828"/>
      <c r="AF510" s="828"/>
      <c r="AG510" s="828"/>
      <c r="AH510" s="828"/>
      <c r="AI510" s="828"/>
      <c r="AJ510" s="828"/>
      <c r="AK510" s="828"/>
      <c r="AL510" s="828"/>
      <c r="AM510" s="828"/>
      <c r="AN510" s="828"/>
      <c r="AO510" s="828"/>
      <c r="AP510" s="828"/>
      <c r="AQ510" s="828"/>
      <c r="AR510" s="828"/>
      <c r="AS510" s="828"/>
    </row>
    <row r="511" spans="1:45" s="853" customFormat="1" ht="15.75" customHeight="1">
      <c r="A511" s="755"/>
      <c r="B511" s="838" t="s">
        <v>3176</v>
      </c>
      <c r="C511" s="762"/>
      <c r="D511" s="1013">
        <v>30</v>
      </c>
      <c r="E511" s="759">
        <v>0</v>
      </c>
      <c r="F511" s="828"/>
      <c r="G511" s="828"/>
      <c r="H511" s="828"/>
      <c r="I511" s="828"/>
      <c r="J511" s="828"/>
      <c r="K511" s="828"/>
      <c r="L511" s="828"/>
      <c r="M511" s="828"/>
      <c r="N511" s="828"/>
      <c r="O511" s="828"/>
      <c r="P511" s="828"/>
      <c r="Q511" s="828"/>
      <c r="R511" s="828"/>
      <c r="S511" s="828"/>
      <c r="T511" s="828"/>
      <c r="U511" s="828"/>
      <c r="V511" s="828"/>
      <c r="W511" s="828"/>
      <c r="X511" s="828"/>
      <c r="Y511" s="828"/>
      <c r="Z511" s="828"/>
      <c r="AA511" s="828"/>
      <c r="AB511" s="828"/>
      <c r="AC511" s="828"/>
      <c r="AD511" s="828"/>
      <c r="AE511" s="828"/>
      <c r="AF511" s="828"/>
      <c r="AG511" s="828"/>
      <c r="AH511" s="828"/>
      <c r="AI511" s="828"/>
      <c r="AJ511" s="828"/>
      <c r="AK511" s="828"/>
      <c r="AL511" s="828"/>
      <c r="AM511" s="828"/>
      <c r="AN511" s="828"/>
      <c r="AO511" s="828"/>
      <c r="AP511" s="828"/>
      <c r="AQ511" s="828"/>
      <c r="AR511" s="828"/>
      <c r="AS511" s="828"/>
    </row>
    <row r="512" spans="1:45" s="837" customFormat="1" ht="15.75">
      <c r="A512" s="894"/>
      <c r="B512" s="838" t="s">
        <v>166</v>
      </c>
      <c r="C512" s="762"/>
      <c r="D512" s="1013" t="s">
        <v>741</v>
      </c>
      <c r="E512" s="759">
        <v>0</v>
      </c>
      <c r="F512" s="828"/>
      <c r="G512" s="828"/>
      <c r="H512" s="828"/>
      <c r="I512" s="828"/>
      <c r="J512" s="828"/>
      <c r="K512" s="828"/>
      <c r="L512" s="828"/>
      <c r="M512" s="828"/>
      <c r="N512" s="828"/>
      <c r="O512" s="828"/>
      <c r="P512" s="828"/>
      <c r="Q512" s="828"/>
      <c r="R512" s="828"/>
      <c r="S512" s="828"/>
      <c r="T512" s="828"/>
      <c r="U512" s="828"/>
      <c r="V512" s="828"/>
      <c r="W512" s="828"/>
      <c r="X512" s="828"/>
      <c r="Y512" s="828"/>
      <c r="Z512" s="828"/>
      <c r="AA512" s="828"/>
      <c r="AB512" s="828"/>
      <c r="AC512" s="828"/>
      <c r="AD512" s="828"/>
      <c r="AE512" s="828"/>
      <c r="AF512" s="828"/>
      <c r="AG512" s="828"/>
      <c r="AH512" s="828"/>
      <c r="AI512" s="828"/>
      <c r="AJ512" s="828"/>
      <c r="AK512" s="828"/>
      <c r="AL512" s="828"/>
      <c r="AM512" s="828"/>
      <c r="AN512" s="828"/>
      <c r="AO512" s="828"/>
      <c r="AP512" s="828"/>
      <c r="AQ512" s="828"/>
      <c r="AR512" s="828"/>
      <c r="AS512" s="828"/>
    </row>
    <row r="513" spans="1:45" s="853" customFormat="1" ht="15.75">
      <c r="A513" s="894"/>
      <c r="B513" s="838"/>
      <c r="C513" s="762"/>
      <c r="D513" s="1007" t="s">
        <v>167</v>
      </c>
      <c r="E513" s="759"/>
      <c r="F513" s="828"/>
      <c r="G513" s="828"/>
      <c r="H513" s="828"/>
      <c r="I513" s="828"/>
      <c r="J513" s="828"/>
      <c r="K513" s="828"/>
      <c r="L513" s="828"/>
      <c r="M513" s="828"/>
      <c r="N513" s="828"/>
      <c r="O513" s="828"/>
      <c r="P513" s="828"/>
      <c r="Q513" s="828"/>
      <c r="R513" s="828"/>
      <c r="S513" s="828"/>
      <c r="T513" s="828"/>
      <c r="U513" s="828"/>
      <c r="V513" s="828"/>
      <c r="W513" s="828"/>
      <c r="X513" s="828"/>
      <c r="Y513" s="828"/>
      <c r="Z513" s="828"/>
      <c r="AA513" s="828"/>
      <c r="AB513" s="828"/>
      <c r="AC513" s="828"/>
      <c r="AD513" s="828"/>
      <c r="AE513" s="828"/>
      <c r="AF513" s="828"/>
      <c r="AG513" s="828"/>
      <c r="AH513" s="828"/>
      <c r="AI513" s="828"/>
      <c r="AJ513" s="828"/>
      <c r="AK513" s="828"/>
      <c r="AL513" s="828"/>
      <c r="AM513" s="828"/>
      <c r="AN513" s="828"/>
      <c r="AO513" s="828"/>
      <c r="AP513" s="828"/>
      <c r="AQ513" s="828"/>
      <c r="AR513" s="828"/>
      <c r="AS513" s="828"/>
    </row>
    <row r="514" spans="1:45" s="837" customFormat="1" ht="50.25" customHeight="1">
      <c r="A514" s="895"/>
      <c r="B514" s="864" t="s">
        <v>168</v>
      </c>
      <c r="C514" s="1249"/>
      <c r="D514" s="1011" t="s">
        <v>169</v>
      </c>
      <c r="E514" s="1248"/>
      <c r="F514" s="828"/>
      <c r="G514" s="828"/>
      <c r="H514" s="828"/>
      <c r="I514" s="828"/>
      <c r="J514" s="828"/>
      <c r="K514" s="828"/>
      <c r="L514" s="828"/>
      <c r="M514" s="828"/>
      <c r="N514" s="828"/>
      <c r="O514" s="828"/>
      <c r="P514" s="828"/>
      <c r="Q514" s="828"/>
      <c r="R514" s="828"/>
      <c r="S514" s="828"/>
      <c r="T514" s="828"/>
      <c r="U514" s="828"/>
      <c r="V514" s="828"/>
      <c r="W514" s="828"/>
      <c r="X514" s="828"/>
      <c r="Y514" s="828"/>
      <c r="Z514" s="828"/>
      <c r="AA514" s="828"/>
      <c r="AB514" s="828"/>
      <c r="AC514" s="828"/>
      <c r="AD514" s="828"/>
      <c r="AE514" s="828"/>
      <c r="AF514" s="828"/>
      <c r="AG514" s="828"/>
      <c r="AH514" s="828"/>
      <c r="AI514" s="828"/>
      <c r="AJ514" s="828"/>
      <c r="AK514" s="828"/>
      <c r="AL514" s="828"/>
      <c r="AM514" s="828"/>
      <c r="AN514" s="828"/>
      <c r="AO514" s="828"/>
      <c r="AP514" s="828"/>
      <c r="AQ514" s="828"/>
      <c r="AR514" s="828"/>
      <c r="AS514" s="828"/>
    </row>
    <row r="515" spans="1:45" s="853" customFormat="1" ht="16.5" customHeight="1">
      <c r="A515" s="755">
        <v>710</v>
      </c>
      <c r="B515" s="836" t="s">
        <v>170</v>
      </c>
      <c r="C515" s="744"/>
      <c r="D515" s="1661" t="s">
        <v>140</v>
      </c>
      <c r="E515" s="1106"/>
      <c r="F515" s="828"/>
      <c r="G515" s="828"/>
      <c r="H515" s="828"/>
      <c r="I515" s="828"/>
      <c r="J515" s="828"/>
      <c r="K515" s="828"/>
      <c r="L515" s="828"/>
      <c r="M515" s="828"/>
      <c r="N515" s="828"/>
      <c r="O515" s="828"/>
      <c r="P515" s="828"/>
      <c r="Q515" s="828"/>
      <c r="R515" s="828"/>
      <c r="S515" s="828"/>
      <c r="T515" s="828"/>
      <c r="U515" s="828"/>
      <c r="V515" s="828"/>
      <c r="W515" s="828"/>
      <c r="X515" s="828"/>
      <c r="Y515" s="828"/>
      <c r="Z515" s="828"/>
      <c r="AA515" s="828"/>
      <c r="AB515" s="828"/>
      <c r="AC515" s="828"/>
      <c r="AD515" s="828"/>
      <c r="AE515" s="828"/>
      <c r="AF515" s="828"/>
      <c r="AG515" s="828"/>
      <c r="AH515" s="828"/>
      <c r="AI515" s="828"/>
      <c r="AJ515" s="828"/>
      <c r="AK515" s="828"/>
      <c r="AL515" s="828"/>
      <c r="AM515" s="828"/>
      <c r="AN515" s="828"/>
      <c r="AO515" s="828"/>
      <c r="AP515" s="828"/>
      <c r="AQ515" s="828"/>
      <c r="AR515" s="828"/>
      <c r="AS515" s="828"/>
    </row>
    <row r="516" spans="1:45" s="853" customFormat="1" ht="15.75">
      <c r="A516" s="894"/>
      <c r="B516" s="871" t="s">
        <v>172</v>
      </c>
      <c r="C516" s="761" t="s">
        <v>2984</v>
      </c>
      <c r="D516" s="1643"/>
      <c r="E516" s="1106"/>
      <c r="F516" s="828"/>
      <c r="G516" s="828"/>
      <c r="H516" s="828"/>
      <c r="I516" s="828"/>
      <c r="J516" s="828"/>
      <c r="K516" s="828"/>
      <c r="L516" s="828"/>
      <c r="M516" s="828"/>
      <c r="N516" s="828"/>
      <c r="O516" s="828"/>
      <c r="P516" s="828"/>
      <c r="Q516" s="828"/>
      <c r="R516" s="828"/>
      <c r="S516" s="828"/>
      <c r="T516" s="828"/>
      <c r="U516" s="828"/>
      <c r="V516" s="828"/>
      <c r="W516" s="828"/>
      <c r="X516" s="828"/>
      <c r="Y516" s="828"/>
      <c r="Z516" s="828"/>
      <c r="AA516" s="828"/>
      <c r="AB516" s="828"/>
      <c r="AC516" s="828"/>
      <c r="AD516" s="828"/>
      <c r="AE516" s="828"/>
      <c r="AF516" s="828"/>
      <c r="AG516" s="828"/>
      <c r="AH516" s="828"/>
      <c r="AI516" s="828"/>
      <c r="AJ516" s="828"/>
      <c r="AK516" s="828"/>
      <c r="AL516" s="828"/>
      <c r="AM516" s="828"/>
      <c r="AN516" s="828"/>
      <c r="AO516" s="828"/>
      <c r="AP516" s="828"/>
      <c r="AQ516" s="828"/>
      <c r="AR516" s="828"/>
      <c r="AS516" s="828"/>
    </row>
    <row r="517" spans="1:45" s="853" customFormat="1" ht="15.75" customHeight="1">
      <c r="A517" s="894"/>
      <c r="B517" s="871" t="s">
        <v>173</v>
      </c>
      <c r="C517" s="761" t="s">
        <v>2987</v>
      </c>
      <c r="D517" s="1643"/>
      <c r="E517" s="1106"/>
      <c r="F517" s="828"/>
      <c r="G517" s="828"/>
      <c r="H517" s="828"/>
      <c r="I517" s="828"/>
      <c r="J517" s="828"/>
      <c r="K517" s="828"/>
      <c r="L517" s="828"/>
      <c r="M517" s="828"/>
      <c r="N517" s="828"/>
      <c r="O517" s="828"/>
      <c r="P517" s="828"/>
      <c r="Q517" s="828"/>
      <c r="R517" s="828"/>
      <c r="S517" s="828"/>
      <c r="T517" s="828"/>
      <c r="U517" s="828"/>
      <c r="V517" s="828"/>
      <c r="W517" s="828"/>
      <c r="X517" s="828"/>
      <c r="Y517" s="828"/>
      <c r="Z517" s="828"/>
      <c r="AA517" s="828"/>
      <c r="AB517" s="828"/>
      <c r="AC517" s="828"/>
      <c r="AD517" s="828"/>
      <c r="AE517" s="828"/>
      <c r="AF517" s="828"/>
      <c r="AG517" s="828"/>
      <c r="AH517" s="828"/>
      <c r="AI517" s="828"/>
      <c r="AJ517" s="828"/>
      <c r="AK517" s="828"/>
      <c r="AL517" s="828"/>
      <c r="AM517" s="828"/>
      <c r="AN517" s="828"/>
      <c r="AO517" s="828"/>
      <c r="AP517" s="828"/>
      <c r="AQ517" s="828"/>
      <c r="AR517" s="828"/>
      <c r="AS517" s="828"/>
    </row>
    <row r="518" spans="1:45" s="853" customFormat="1" ht="15.75">
      <c r="A518" s="895"/>
      <c r="B518" s="896" t="s">
        <v>174</v>
      </c>
      <c r="C518" s="777" t="s">
        <v>2988</v>
      </c>
      <c r="D518" s="1662"/>
      <c r="E518" s="1107"/>
      <c r="F518" s="828"/>
      <c r="G518" s="828"/>
      <c r="H518" s="828"/>
      <c r="I518" s="828"/>
      <c r="J518" s="828"/>
      <c r="K518" s="828"/>
      <c r="L518" s="828"/>
      <c r="M518" s="828"/>
      <c r="N518" s="828"/>
      <c r="O518" s="828"/>
      <c r="P518" s="828"/>
      <c r="Q518" s="828"/>
      <c r="R518" s="828"/>
      <c r="S518" s="828"/>
      <c r="T518" s="828"/>
      <c r="U518" s="828"/>
      <c r="V518" s="828"/>
      <c r="W518" s="828"/>
      <c r="X518" s="828"/>
      <c r="Y518" s="828"/>
      <c r="Z518" s="828"/>
      <c r="AA518" s="828"/>
      <c r="AB518" s="828"/>
      <c r="AC518" s="828"/>
      <c r="AD518" s="828"/>
      <c r="AE518" s="828"/>
      <c r="AF518" s="828"/>
      <c r="AG518" s="828"/>
      <c r="AH518" s="828"/>
      <c r="AI518" s="828"/>
      <c r="AJ518" s="828"/>
      <c r="AK518" s="828"/>
      <c r="AL518" s="828"/>
      <c r="AM518" s="828"/>
      <c r="AN518" s="828"/>
      <c r="AO518" s="828"/>
      <c r="AP518" s="828"/>
      <c r="AQ518" s="828"/>
      <c r="AR518" s="828"/>
      <c r="AS518" s="828"/>
    </row>
    <row r="519" spans="1:45" s="853" customFormat="1" ht="12.75" customHeight="1">
      <c r="A519" s="755">
        <v>711</v>
      </c>
      <c r="B519" s="836" t="s">
        <v>175</v>
      </c>
      <c r="C519" s="744"/>
      <c r="D519" s="1643" t="s">
        <v>140</v>
      </c>
      <c r="E519" s="1108"/>
      <c r="F519" s="828"/>
      <c r="G519" s="828"/>
      <c r="H519" s="828"/>
      <c r="I519" s="828"/>
      <c r="J519" s="828"/>
      <c r="K519" s="828"/>
      <c r="L519" s="828"/>
      <c r="M519" s="828"/>
      <c r="N519" s="828"/>
      <c r="O519" s="828"/>
      <c r="P519" s="828"/>
      <c r="Q519" s="828"/>
      <c r="R519" s="828"/>
      <c r="S519" s="828"/>
      <c r="T519" s="828"/>
      <c r="U519" s="828"/>
      <c r="V519" s="828"/>
      <c r="W519" s="828"/>
      <c r="X519" s="828"/>
      <c r="Y519" s="828"/>
      <c r="Z519" s="828"/>
      <c r="AA519" s="828"/>
      <c r="AB519" s="828"/>
      <c r="AC519" s="828"/>
      <c r="AD519" s="828"/>
      <c r="AE519" s="828"/>
      <c r="AF519" s="828"/>
      <c r="AG519" s="828"/>
      <c r="AH519" s="828"/>
      <c r="AI519" s="828"/>
      <c r="AJ519" s="828"/>
      <c r="AK519" s="828"/>
      <c r="AL519" s="828"/>
      <c r="AM519" s="828"/>
      <c r="AN519" s="828"/>
      <c r="AO519" s="828"/>
      <c r="AP519" s="828"/>
      <c r="AQ519" s="828"/>
      <c r="AR519" s="828"/>
      <c r="AS519" s="828"/>
    </row>
    <row r="520" spans="1:45" s="853" customFormat="1" ht="15.75" customHeight="1">
      <c r="A520" s="894"/>
      <c r="B520" s="871" t="s">
        <v>177</v>
      </c>
      <c r="C520" s="761" t="s">
        <v>2985</v>
      </c>
      <c r="D520" s="1643"/>
      <c r="E520" s="1106"/>
      <c r="F520" s="828"/>
      <c r="G520" s="828"/>
      <c r="H520" s="828"/>
      <c r="I520" s="828"/>
      <c r="J520" s="828"/>
      <c r="K520" s="828"/>
      <c r="L520" s="828"/>
      <c r="M520" s="828"/>
      <c r="N520" s="828"/>
      <c r="O520" s="828"/>
      <c r="P520" s="828"/>
      <c r="Q520" s="828"/>
      <c r="R520" s="828"/>
      <c r="S520" s="828"/>
      <c r="T520" s="828"/>
      <c r="U520" s="828"/>
      <c r="V520" s="828"/>
      <c r="W520" s="828"/>
      <c r="X520" s="828"/>
      <c r="Y520" s="828"/>
      <c r="Z520" s="828"/>
      <c r="AA520" s="828"/>
      <c r="AB520" s="828"/>
      <c r="AC520" s="828"/>
      <c r="AD520" s="828"/>
      <c r="AE520" s="828"/>
      <c r="AF520" s="828"/>
      <c r="AG520" s="828"/>
      <c r="AH520" s="828"/>
      <c r="AI520" s="828"/>
      <c r="AJ520" s="828"/>
      <c r="AK520" s="828"/>
      <c r="AL520" s="828"/>
      <c r="AM520" s="828"/>
      <c r="AN520" s="828"/>
      <c r="AO520" s="828"/>
      <c r="AP520" s="828"/>
      <c r="AQ520" s="828"/>
      <c r="AR520" s="828"/>
      <c r="AS520" s="828"/>
    </row>
    <row r="521" spans="1:45" s="853" customFormat="1" ht="15.75">
      <c r="A521" s="894"/>
      <c r="B521" s="871" t="s">
        <v>178</v>
      </c>
      <c r="C521" s="761" t="s">
        <v>2989</v>
      </c>
      <c r="D521" s="1643"/>
      <c r="E521" s="1106"/>
      <c r="F521" s="828"/>
      <c r="G521" s="828"/>
      <c r="H521" s="828"/>
      <c r="I521" s="828"/>
      <c r="J521" s="828"/>
      <c r="K521" s="828"/>
      <c r="L521" s="828"/>
      <c r="M521" s="828"/>
      <c r="N521" s="828"/>
      <c r="O521" s="828"/>
      <c r="P521" s="828"/>
      <c r="Q521" s="828"/>
      <c r="R521" s="828"/>
      <c r="S521" s="828"/>
      <c r="T521" s="828"/>
      <c r="U521" s="828"/>
      <c r="V521" s="828"/>
      <c r="W521" s="828"/>
      <c r="X521" s="828"/>
      <c r="Y521" s="828"/>
      <c r="Z521" s="828"/>
      <c r="AA521" s="828"/>
      <c r="AB521" s="828"/>
      <c r="AC521" s="828"/>
      <c r="AD521" s="828"/>
      <c r="AE521" s="828"/>
      <c r="AF521" s="828"/>
      <c r="AG521" s="828"/>
      <c r="AH521" s="828"/>
      <c r="AI521" s="828"/>
      <c r="AJ521" s="828"/>
      <c r="AK521" s="828"/>
      <c r="AL521" s="828"/>
      <c r="AM521" s="828"/>
      <c r="AN521" s="828"/>
      <c r="AO521" s="828"/>
      <c r="AP521" s="828"/>
      <c r="AQ521" s="828"/>
      <c r="AR521" s="828"/>
      <c r="AS521" s="828"/>
    </row>
    <row r="522" spans="1:45" s="853" customFormat="1" ht="15.75">
      <c r="A522" s="895"/>
      <c r="B522" s="896" t="s">
        <v>179</v>
      </c>
      <c r="C522" s="777" t="s">
        <v>2990</v>
      </c>
      <c r="D522" s="1662"/>
      <c r="E522" s="1107"/>
      <c r="F522" s="828"/>
      <c r="G522" s="828"/>
      <c r="H522" s="828"/>
      <c r="I522" s="828"/>
      <c r="J522" s="828"/>
      <c r="K522" s="828"/>
      <c r="L522" s="828"/>
      <c r="M522" s="828"/>
      <c r="N522" s="828"/>
      <c r="O522" s="828"/>
      <c r="P522" s="828"/>
      <c r="Q522" s="828"/>
      <c r="R522" s="828"/>
      <c r="S522" s="828"/>
      <c r="T522" s="828"/>
      <c r="U522" s="828"/>
      <c r="V522" s="828"/>
      <c r="W522" s="828"/>
      <c r="X522" s="828"/>
      <c r="Y522" s="828"/>
      <c r="Z522" s="828"/>
      <c r="AA522" s="828"/>
      <c r="AB522" s="828"/>
      <c r="AC522" s="828"/>
      <c r="AD522" s="828"/>
      <c r="AE522" s="828"/>
      <c r="AF522" s="828"/>
      <c r="AG522" s="828"/>
      <c r="AH522" s="828"/>
      <c r="AI522" s="828"/>
      <c r="AJ522" s="828"/>
      <c r="AK522" s="828"/>
      <c r="AL522" s="828"/>
      <c r="AM522" s="828"/>
      <c r="AN522" s="828"/>
      <c r="AO522" s="828"/>
      <c r="AP522" s="828"/>
      <c r="AQ522" s="828"/>
      <c r="AR522" s="828"/>
      <c r="AS522" s="828"/>
    </row>
    <row r="523" spans="1:45" s="853" customFormat="1" ht="15.75" customHeight="1">
      <c r="A523" s="755">
        <v>712</v>
      </c>
      <c r="B523" s="836" t="s">
        <v>180</v>
      </c>
      <c r="C523" s="744"/>
      <c r="D523" s="1643" t="s">
        <v>140</v>
      </c>
      <c r="E523" s="1108"/>
      <c r="F523" s="828"/>
      <c r="G523" s="828"/>
      <c r="H523" s="828"/>
      <c r="I523" s="828"/>
      <c r="J523" s="828"/>
      <c r="K523" s="828"/>
      <c r="L523" s="828"/>
      <c r="M523" s="828"/>
      <c r="N523" s="828"/>
      <c r="O523" s="828"/>
      <c r="P523" s="828"/>
      <c r="Q523" s="828"/>
      <c r="R523" s="828"/>
      <c r="S523" s="828"/>
      <c r="T523" s="828"/>
      <c r="U523" s="828"/>
      <c r="V523" s="828"/>
      <c r="W523" s="828"/>
      <c r="X523" s="828"/>
      <c r="Y523" s="828"/>
      <c r="Z523" s="828"/>
      <c r="AA523" s="828"/>
      <c r="AB523" s="828"/>
      <c r="AC523" s="828"/>
      <c r="AD523" s="828"/>
      <c r="AE523" s="828"/>
      <c r="AF523" s="828"/>
      <c r="AG523" s="828"/>
      <c r="AH523" s="828"/>
      <c r="AI523" s="828"/>
      <c r="AJ523" s="828"/>
      <c r="AK523" s="828"/>
      <c r="AL523" s="828"/>
      <c r="AM523" s="828"/>
      <c r="AN523" s="828"/>
      <c r="AO523" s="828"/>
      <c r="AP523" s="828"/>
      <c r="AQ523" s="828"/>
      <c r="AR523" s="828"/>
      <c r="AS523" s="828"/>
    </row>
    <row r="524" spans="1:45" s="853" customFormat="1" ht="15.75" customHeight="1">
      <c r="A524" s="755"/>
      <c r="B524" s="871" t="s">
        <v>181</v>
      </c>
      <c r="C524" s="761" t="s">
        <v>2986</v>
      </c>
      <c r="D524" s="1643"/>
      <c r="E524" s="1106"/>
      <c r="F524" s="828"/>
      <c r="G524" s="828"/>
      <c r="H524" s="828"/>
      <c r="I524" s="828"/>
      <c r="J524" s="828"/>
      <c r="K524" s="828"/>
      <c r="L524" s="828"/>
      <c r="M524" s="828"/>
      <c r="N524" s="828"/>
      <c r="O524" s="828"/>
      <c r="P524" s="828"/>
      <c r="Q524" s="828"/>
      <c r="R524" s="828"/>
      <c r="S524" s="828"/>
      <c r="T524" s="828"/>
      <c r="U524" s="828"/>
      <c r="V524" s="828"/>
      <c r="W524" s="828"/>
      <c r="X524" s="828"/>
      <c r="Y524" s="828"/>
      <c r="Z524" s="828"/>
      <c r="AA524" s="828"/>
      <c r="AB524" s="828"/>
      <c r="AC524" s="828"/>
      <c r="AD524" s="828"/>
      <c r="AE524" s="828"/>
      <c r="AF524" s="828"/>
      <c r="AG524" s="828"/>
      <c r="AH524" s="828"/>
      <c r="AI524" s="828"/>
      <c r="AJ524" s="828"/>
      <c r="AK524" s="828"/>
      <c r="AL524" s="828"/>
      <c r="AM524" s="828"/>
      <c r="AN524" s="828"/>
      <c r="AO524" s="828"/>
      <c r="AP524" s="828"/>
      <c r="AQ524" s="828"/>
      <c r="AR524" s="828"/>
      <c r="AS524" s="828"/>
    </row>
    <row r="525" spans="1:45" s="853" customFormat="1" ht="15.75">
      <c r="A525" s="755"/>
      <c r="B525" s="871" t="s">
        <v>182</v>
      </c>
      <c r="C525" s="761" t="s">
        <v>2991</v>
      </c>
      <c r="D525" s="1643"/>
      <c r="E525" s="1106"/>
      <c r="F525" s="828"/>
      <c r="G525" s="828"/>
      <c r="H525" s="828"/>
      <c r="I525" s="828"/>
      <c r="J525" s="828"/>
      <c r="K525" s="828"/>
      <c r="L525" s="828"/>
      <c r="M525" s="828"/>
      <c r="N525" s="828"/>
      <c r="O525" s="828"/>
      <c r="P525" s="828"/>
      <c r="Q525" s="828"/>
      <c r="R525" s="828"/>
      <c r="S525" s="828"/>
      <c r="T525" s="828"/>
      <c r="U525" s="828"/>
      <c r="V525" s="828"/>
      <c r="W525" s="828"/>
      <c r="X525" s="828"/>
      <c r="Y525" s="828"/>
      <c r="Z525" s="828"/>
      <c r="AA525" s="828"/>
      <c r="AB525" s="828"/>
      <c r="AC525" s="828"/>
      <c r="AD525" s="828"/>
      <c r="AE525" s="828"/>
      <c r="AF525" s="828"/>
      <c r="AG525" s="828"/>
      <c r="AH525" s="828"/>
      <c r="AI525" s="828"/>
      <c r="AJ525" s="828"/>
      <c r="AK525" s="828"/>
      <c r="AL525" s="828"/>
      <c r="AM525" s="828"/>
      <c r="AN525" s="828"/>
      <c r="AO525" s="828"/>
      <c r="AP525" s="828"/>
      <c r="AQ525" s="828"/>
      <c r="AR525" s="828"/>
      <c r="AS525" s="828"/>
    </row>
    <row r="526" spans="1:45" s="853" customFormat="1" ht="15.75">
      <c r="A526" s="772"/>
      <c r="B526" s="896" t="s">
        <v>183</v>
      </c>
      <c r="C526" s="777" t="s">
        <v>2992</v>
      </c>
      <c r="D526" s="1662"/>
      <c r="E526" s="1107"/>
      <c r="F526" s="828"/>
      <c r="G526" s="828"/>
      <c r="H526" s="828"/>
      <c r="I526" s="828"/>
      <c r="J526" s="828"/>
      <c r="K526" s="828"/>
      <c r="L526" s="828"/>
      <c r="M526" s="828"/>
      <c r="N526" s="828"/>
      <c r="O526" s="828"/>
      <c r="P526" s="828"/>
      <c r="Q526" s="828"/>
      <c r="R526" s="828"/>
      <c r="S526" s="828"/>
      <c r="T526" s="828"/>
      <c r="U526" s="828"/>
      <c r="V526" s="828"/>
      <c r="W526" s="828"/>
      <c r="X526" s="828"/>
      <c r="Y526" s="828"/>
      <c r="Z526" s="828"/>
      <c r="AA526" s="828"/>
      <c r="AB526" s="828"/>
      <c r="AC526" s="828"/>
      <c r="AD526" s="828"/>
      <c r="AE526" s="828"/>
      <c r="AF526" s="828"/>
      <c r="AG526" s="828"/>
      <c r="AH526" s="828"/>
      <c r="AI526" s="828"/>
      <c r="AJ526" s="828"/>
      <c r="AK526" s="828"/>
      <c r="AL526" s="828"/>
      <c r="AM526" s="828"/>
      <c r="AN526" s="828"/>
      <c r="AO526" s="828"/>
      <c r="AP526" s="828"/>
      <c r="AQ526" s="828"/>
      <c r="AR526" s="828"/>
      <c r="AS526" s="828"/>
    </row>
    <row r="527" spans="1:45" s="853" customFormat="1" ht="15.75">
      <c r="A527" s="755">
        <v>720</v>
      </c>
      <c r="B527" s="836" t="s">
        <v>184</v>
      </c>
      <c r="C527" s="744"/>
      <c r="D527" s="743"/>
      <c r="E527" s="1016"/>
      <c r="F527" s="828"/>
      <c r="G527" s="828"/>
      <c r="H527" s="828"/>
      <c r="I527" s="828"/>
      <c r="J527" s="828"/>
      <c r="K527" s="828"/>
      <c r="L527" s="828"/>
      <c r="M527" s="828"/>
      <c r="N527" s="828"/>
      <c r="O527" s="828"/>
      <c r="P527" s="828"/>
      <c r="Q527" s="828"/>
      <c r="R527" s="828"/>
      <c r="S527" s="828"/>
      <c r="T527" s="828"/>
      <c r="U527" s="828"/>
      <c r="V527" s="828"/>
      <c r="W527" s="828"/>
      <c r="X527" s="828"/>
      <c r="Y527" s="828"/>
      <c r="Z527" s="828"/>
      <c r="AA527" s="828"/>
      <c r="AB527" s="828"/>
      <c r="AC527" s="828"/>
      <c r="AD527" s="828"/>
      <c r="AE527" s="828"/>
      <c r="AF527" s="828"/>
      <c r="AG527" s="828"/>
      <c r="AH527" s="828"/>
      <c r="AI527" s="828"/>
      <c r="AJ527" s="828"/>
      <c r="AK527" s="828"/>
      <c r="AL527" s="828"/>
      <c r="AM527" s="828"/>
      <c r="AN527" s="828"/>
      <c r="AO527" s="828"/>
      <c r="AP527" s="828"/>
      <c r="AQ527" s="828"/>
      <c r="AR527" s="828"/>
      <c r="AS527" s="828"/>
    </row>
    <row r="528" spans="1:45" s="853" customFormat="1" ht="15.75" customHeight="1">
      <c r="A528" s="763"/>
      <c r="B528" s="872" t="s">
        <v>185</v>
      </c>
      <c r="C528" s="779" t="s">
        <v>186</v>
      </c>
      <c r="D528" s="1007" t="s">
        <v>2100</v>
      </c>
      <c r="E528" s="1250"/>
      <c r="F528" s="828"/>
      <c r="G528" s="828"/>
      <c r="H528" s="828"/>
      <c r="I528" s="828"/>
      <c r="J528" s="828"/>
      <c r="K528" s="828"/>
      <c r="L528" s="828"/>
      <c r="M528" s="828"/>
      <c r="N528" s="828"/>
      <c r="O528" s="828"/>
      <c r="P528" s="828"/>
      <c r="Q528" s="828"/>
      <c r="R528" s="828"/>
      <c r="S528" s="828"/>
      <c r="T528" s="828"/>
      <c r="U528" s="828"/>
      <c r="V528" s="828"/>
      <c r="W528" s="828"/>
      <c r="X528" s="828"/>
      <c r="Y528" s="828"/>
      <c r="Z528" s="828"/>
      <c r="AA528" s="828"/>
      <c r="AB528" s="828"/>
      <c r="AC528" s="828"/>
      <c r="AD528" s="828"/>
      <c r="AE528" s="828"/>
      <c r="AF528" s="828"/>
      <c r="AG528" s="828"/>
      <c r="AH528" s="828"/>
      <c r="AI528" s="828"/>
      <c r="AJ528" s="828"/>
      <c r="AK528" s="828"/>
      <c r="AL528" s="828"/>
      <c r="AM528" s="828"/>
      <c r="AN528" s="828"/>
      <c r="AO528" s="828"/>
      <c r="AP528" s="828"/>
      <c r="AQ528" s="828"/>
      <c r="AR528" s="828"/>
      <c r="AS528" s="828"/>
    </row>
    <row r="529" spans="1:45" s="853" customFormat="1" ht="15.75">
      <c r="A529" s="873"/>
      <c r="B529" s="872" t="s">
        <v>188</v>
      </c>
      <c r="C529" s="779"/>
      <c r="D529" s="1252" t="s">
        <v>189</v>
      </c>
      <c r="E529" s="1251"/>
      <c r="F529" s="828"/>
      <c r="G529" s="828"/>
      <c r="H529" s="828"/>
      <c r="I529" s="828"/>
      <c r="J529" s="828"/>
      <c r="K529" s="828"/>
      <c r="L529" s="828"/>
      <c r="M529" s="828"/>
      <c r="N529" s="828"/>
      <c r="O529" s="828"/>
      <c r="P529" s="828"/>
      <c r="Q529" s="828"/>
      <c r="R529" s="828"/>
      <c r="S529" s="828"/>
      <c r="T529" s="828"/>
      <c r="U529" s="828"/>
      <c r="V529" s="828"/>
      <c r="W529" s="828"/>
      <c r="X529" s="828"/>
      <c r="Y529" s="828"/>
      <c r="Z529" s="828"/>
      <c r="AA529" s="828"/>
      <c r="AB529" s="828"/>
      <c r="AC529" s="828"/>
      <c r="AD529" s="828"/>
      <c r="AE529" s="828"/>
      <c r="AF529" s="828"/>
      <c r="AG529" s="828"/>
      <c r="AH529" s="828"/>
      <c r="AI529" s="828"/>
      <c r="AJ529" s="828"/>
      <c r="AK529" s="828"/>
      <c r="AL529" s="828"/>
      <c r="AM529" s="828"/>
      <c r="AN529" s="828"/>
      <c r="AO529" s="828"/>
      <c r="AP529" s="828"/>
      <c r="AQ529" s="828"/>
      <c r="AR529" s="828"/>
      <c r="AS529" s="828"/>
    </row>
    <row r="530" spans="1:45" s="853" customFormat="1" ht="15.75">
      <c r="A530" s="1123" t="s">
        <v>190</v>
      </c>
      <c r="B530" s="1193"/>
      <c r="C530" s="1194"/>
      <c r="D530" s="1195"/>
      <c r="E530" s="741"/>
      <c r="F530" s="828"/>
      <c r="G530" s="828"/>
      <c r="H530" s="828"/>
      <c r="I530" s="828"/>
      <c r="J530" s="828"/>
      <c r="K530" s="828"/>
      <c r="L530" s="828"/>
      <c r="M530" s="828"/>
      <c r="N530" s="828"/>
      <c r="O530" s="828"/>
      <c r="P530" s="828"/>
      <c r="Q530" s="828"/>
      <c r="R530" s="828"/>
      <c r="S530" s="828"/>
      <c r="T530" s="828"/>
      <c r="U530" s="828"/>
      <c r="V530" s="828"/>
      <c r="W530" s="828"/>
      <c r="X530" s="828"/>
      <c r="Y530" s="828"/>
      <c r="Z530" s="828"/>
      <c r="AA530" s="828"/>
      <c r="AB530" s="828"/>
      <c r="AC530" s="828"/>
      <c r="AD530" s="828"/>
      <c r="AE530" s="828"/>
      <c r="AF530" s="828"/>
      <c r="AG530" s="828"/>
      <c r="AH530" s="828"/>
      <c r="AI530" s="828"/>
      <c r="AJ530" s="828"/>
      <c r="AK530" s="828"/>
      <c r="AL530" s="828"/>
      <c r="AM530" s="828"/>
      <c r="AN530" s="828"/>
      <c r="AO530" s="828"/>
      <c r="AP530" s="828"/>
      <c r="AQ530" s="828"/>
      <c r="AR530" s="828"/>
      <c r="AS530" s="828"/>
    </row>
    <row r="531" spans="1:45" s="853" customFormat="1" ht="15.75">
      <c r="A531" s="763">
        <v>810</v>
      </c>
      <c r="B531" s="865" t="s">
        <v>1819</v>
      </c>
      <c r="C531" s="744"/>
      <c r="D531" s="756"/>
      <c r="E531" s="1016"/>
      <c r="F531" s="828"/>
      <c r="G531" s="828"/>
      <c r="H531" s="828"/>
      <c r="I531" s="828"/>
      <c r="J531" s="828"/>
      <c r="K531" s="828"/>
      <c r="L531" s="828"/>
      <c r="M531" s="828"/>
      <c r="N531" s="828"/>
      <c r="O531" s="828"/>
      <c r="P531" s="828"/>
      <c r="Q531" s="828"/>
      <c r="R531" s="828"/>
      <c r="S531" s="828"/>
      <c r="T531" s="828"/>
      <c r="U531" s="828"/>
      <c r="V531" s="828"/>
      <c r="W531" s="828"/>
      <c r="X531" s="828"/>
      <c r="Y531" s="828"/>
      <c r="Z531" s="828"/>
      <c r="AA531" s="828"/>
      <c r="AB531" s="828"/>
      <c r="AC531" s="828"/>
      <c r="AD531" s="828"/>
      <c r="AE531" s="828"/>
      <c r="AF531" s="828"/>
      <c r="AG531" s="828"/>
      <c r="AH531" s="828"/>
      <c r="AI531" s="828"/>
      <c r="AJ531" s="828"/>
      <c r="AK531" s="828"/>
      <c r="AL531" s="828"/>
      <c r="AM531" s="828"/>
      <c r="AN531" s="828"/>
      <c r="AO531" s="828"/>
      <c r="AP531" s="828"/>
      <c r="AQ531" s="828"/>
      <c r="AR531" s="828"/>
      <c r="AS531" s="828"/>
    </row>
    <row r="532" spans="1:45" s="853" customFormat="1" ht="31.5">
      <c r="A532" s="763"/>
      <c r="B532" s="839" t="s">
        <v>2121</v>
      </c>
      <c r="C532" s="744" t="s">
        <v>2995</v>
      </c>
      <c r="D532" s="1013">
        <v>0</v>
      </c>
      <c r="E532" s="759">
        <v>0</v>
      </c>
      <c r="F532" s="828"/>
      <c r="G532" s="828"/>
      <c r="H532" s="828"/>
      <c r="I532" s="828"/>
      <c r="J532" s="828"/>
      <c r="K532" s="828"/>
      <c r="L532" s="828"/>
      <c r="M532" s="828"/>
      <c r="N532" s="828"/>
      <c r="O532" s="828"/>
      <c r="P532" s="828"/>
      <c r="Q532" s="828"/>
      <c r="R532" s="828"/>
      <c r="S532" s="828"/>
      <c r="T532" s="828"/>
      <c r="U532" s="828"/>
      <c r="V532" s="828"/>
      <c r="W532" s="828"/>
      <c r="X532" s="828"/>
      <c r="Y532" s="828"/>
      <c r="Z532" s="828"/>
      <c r="AA532" s="828"/>
      <c r="AB532" s="828"/>
      <c r="AC532" s="828"/>
      <c r="AD532" s="828"/>
      <c r="AE532" s="828"/>
      <c r="AF532" s="828"/>
      <c r="AG532" s="828"/>
      <c r="AH532" s="828"/>
      <c r="AI532" s="828"/>
      <c r="AJ532" s="828"/>
      <c r="AK532" s="828"/>
      <c r="AL532" s="828"/>
      <c r="AM532" s="828"/>
      <c r="AN532" s="828"/>
      <c r="AO532" s="828"/>
      <c r="AP532" s="828"/>
      <c r="AQ532" s="828"/>
      <c r="AR532" s="828"/>
      <c r="AS532" s="828"/>
    </row>
    <row r="533" spans="1:45" s="853" customFormat="1" ht="15.75" customHeight="1">
      <c r="A533" s="763"/>
      <c r="B533" s="840" t="s">
        <v>2118</v>
      </c>
      <c r="C533" s="744" t="s">
        <v>2996</v>
      </c>
      <c r="D533" s="1013"/>
      <c r="E533" s="759"/>
      <c r="F533" s="828"/>
      <c r="G533" s="828"/>
      <c r="H533" s="828"/>
      <c r="I533" s="828"/>
      <c r="J533" s="828"/>
      <c r="K533" s="828"/>
      <c r="L533" s="828"/>
      <c r="M533" s="828"/>
      <c r="N533" s="828"/>
      <c r="O533" s="828"/>
      <c r="P533" s="828"/>
      <c r="Q533" s="828"/>
      <c r="R533" s="828"/>
      <c r="S533" s="828"/>
      <c r="T533" s="828"/>
      <c r="U533" s="828"/>
      <c r="V533" s="828"/>
      <c r="W533" s="828"/>
      <c r="X533" s="828"/>
      <c r="Y533" s="828"/>
      <c r="Z533" s="828"/>
      <c r="AA533" s="828"/>
      <c r="AB533" s="828"/>
      <c r="AC533" s="828"/>
      <c r="AD533" s="828"/>
      <c r="AE533" s="828"/>
      <c r="AF533" s="828"/>
      <c r="AG533" s="828"/>
      <c r="AH533" s="828"/>
      <c r="AI533" s="828"/>
      <c r="AJ533" s="828"/>
      <c r="AK533" s="828"/>
      <c r="AL533" s="828"/>
      <c r="AM533" s="828"/>
      <c r="AN533" s="828"/>
      <c r="AO533" s="828"/>
      <c r="AP533" s="828"/>
      <c r="AQ533" s="828"/>
      <c r="AR533" s="828"/>
      <c r="AS533" s="828"/>
    </row>
    <row r="534" spans="1:45" s="853" customFormat="1" ht="15.75">
      <c r="A534" s="763"/>
      <c r="B534" s="838" t="s">
        <v>196</v>
      </c>
      <c r="C534" s="744"/>
      <c r="D534" s="1013">
        <v>0</v>
      </c>
      <c r="E534" s="759">
        <v>0</v>
      </c>
      <c r="F534" s="828"/>
      <c r="G534" s="828"/>
      <c r="H534" s="828"/>
      <c r="I534" s="828"/>
      <c r="J534" s="828"/>
      <c r="K534" s="828"/>
      <c r="L534" s="828"/>
      <c r="M534" s="828"/>
      <c r="N534" s="828"/>
      <c r="O534" s="828"/>
      <c r="P534" s="828"/>
      <c r="Q534" s="828"/>
      <c r="R534" s="828"/>
      <c r="S534" s="828"/>
      <c r="T534" s="828"/>
      <c r="U534" s="828"/>
      <c r="V534" s="828"/>
      <c r="W534" s="828"/>
      <c r="X534" s="828"/>
      <c r="Y534" s="828"/>
      <c r="Z534" s="828"/>
      <c r="AA534" s="828"/>
      <c r="AB534" s="828"/>
      <c r="AC534" s="828"/>
      <c r="AD534" s="828"/>
      <c r="AE534" s="828"/>
      <c r="AF534" s="828"/>
      <c r="AG534" s="828"/>
      <c r="AH534" s="828"/>
      <c r="AI534" s="828"/>
      <c r="AJ534" s="828"/>
      <c r="AK534" s="828"/>
      <c r="AL534" s="828"/>
      <c r="AM534" s="828"/>
      <c r="AN534" s="828"/>
      <c r="AO534" s="828"/>
      <c r="AP534" s="828"/>
      <c r="AQ534" s="828"/>
      <c r="AR534" s="828"/>
      <c r="AS534" s="828"/>
    </row>
    <row r="535" spans="1:45" s="853" customFormat="1" ht="15.75" customHeight="1">
      <c r="A535" s="763"/>
      <c r="B535" s="838" t="s">
        <v>197</v>
      </c>
      <c r="C535" s="744"/>
      <c r="D535" s="1013">
        <v>0</v>
      </c>
      <c r="E535" s="759">
        <v>0</v>
      </c>
      <c r="F535" s="828"/>
      <c r="G535" s="828"/>
      <c r="H535" s="828"/>
      <c r="I535" s="828"/>
      <c r="J535" s="828"/>
      <c r="K535" s="828"/>
      <c r="L535" s="828"/>
      <c r="M535" s="828"/>
      <c r="N535" s="828"/>
      <c r="O535" s="828"/>
      <c r="P535" s="828"/>
      <c r="Q535" s="828"/>
      <c r="R535" s="828"/>
      <c r="S535" s="828"/>
      <c r="T535" s="828"/>
      <c r="U535" s="828"/>
      <c r="V535" s="828"/>
      <c r="W535" s="828"/>
      <c r="X535" s="828"/>
      <c r="Y535" s="828"/>
      <c r="Z535" s="828"/>
      <c r="AA535" s="828"/>
      <c r="AB535" s="828"/>
      <c r="AC535" s="828"/>
      <c r="AD535" s="828"/>
      <c r="AE535" s="828"/>
      <c r="AF535" s="828"/>
      <c r="AG535" s="828"/>
      <c r="AH535" s="828"/>
      <c r="AI535" s="828"/>
      <c r="AJ535" s="828"/>
      <c r="AK535" s="828"/>
      <c r="AL535" s="828"/>
      <c r="AM535" s="828"/>
      <c r="AN535" s="828"/>
      <c r="AO535" s="828"/>
      <c r="AP535" s="828"/>
      <c r="AQ535" s="828"/>
      <c r="AR535" s="828"/>
      <c r="AS535" s="828"/>
    </row>
    <row r="536" spans="1:45" s="853" customFormat="1" ht="15.75" customHeight="1">
      <c r="A536" s="763"/>
      <c r="B536" s="838" t="s">
        <v>598</v>
      </c>
      <c r="C536" s="744"/>
      <c r="D536" s="1012"/>
      <c r="E536" s="759"/>
      <c r="F536" s="828"/>
      <c r="G536" s="828"/>
      <c r="H536" s="828"/>
      <c r="I536" s="828"/>
      <c r="J536" s="828"/>
      <c r="K536" s="828"/>
      <c r="L536" s="828"/>
      <c r="M536" s="828"/>
      <c r="N536" s="828"/>
      <c r="O536" s="828"/>
      <c r="P536" s="828"/>
      <c r="Q536" s="828"/>
      <c r="R536" s="828"/>
      <c r="S536" s="828"/>
      <c r="T536" s="828"/>
      <c r="U536" s="828"/>
      <c r="V536" s="828"/>
      <c r="W536" s="828"/>
      <c r="X536" s="828"/>
      <c r="Y536" s="828"/>
      <c r="Z536" s="828"/>
      <c r="AA536" s="828"/>
      <c r="AB536" s="828"/>
      <c r="AC536" s="828"/>
      <c r="AD536" s="828"/>
      <c r="AE536" s="828"/>
      <c r="AF536" s="828"/>
      <c r="AG536" s="828"/>
      <c r="AH536" s="828"/>
      <c r="AI536" s="828"/>
      <c r="AJ536" s="828"/>
      <c r="AK536" s="828"/>
      <c r="AL536" s="828"/>
      <c r="AM536" s="828"/>
      <c r="AN536" s="828"/>
      <c r="AO536" s="828"/>
      <c r="AP536" s="828"/>
      <c r="AQ536" s="828"/>
      <c r="AR536" s="828"/>
      <c r="AS536" s="828"/>
    </row>
    <row r="537" spans="1:45" s="853" customFormat="1" ht="15.75" customHeight="1">
      <c r="A537" s="763"/>
      <c r="B537" s="838" t="s">
        <v>599</v>
      </c>
      <c r="C537" s="744"/>
      <c r="D537" s="1012" t="s">
        <v>600</v>
      </c>
      <c r="E537" s="1105"/>
      <c r="F537" s="828"/>
      <c r="G537" s="828"/>
      <c r="H537" s="828"/>
      <c r="I537" s="828"/>
      <c r="J537" s="828"/>
      <c r="K537" s="828"/>
      <c r="L537" s="828"/>
      <c r="M537" s="828"/>
      <c r="N537" s="828"/>
      <c r="O537" s="828"/>
      <c r="P537" s="828"/>
      <c r="Q537" s="828"/>
      <c r="R537" s="828"/>
      <c r="S537" s="828"/>
      <c r="T537" s="828"/>
      <c r="U537" s="828"/>
      <c r="V537" s="828"/>
      <c r="W537" s="828"/>
      <c r="X537" s="828"/>
      <c r="Y537" s="828"/>
      <c r="Z537" s="828"/>
      <c r="AA537" s="828"/>
      <c r="AB537" s="828"/>
      <c r="AC537" s="828"/>
      <c r="AD537" s="828"/>
      <c r="AE537" s="828"/>
      <c r="AF537" s="828"/>
      <c r="AG537" s="828"/>
      <c r="AH537" s="828"/>
      <c r="AI537" s="828"/>
      <c r="AJ537" s="828"/>
      <c r="AK537" s="828"/>
      <c r="AL537" s="828"/>
      <c r="AM537" s="828"/>
      <c r="AN537" s="828"/>
      <c r="AO537" s="828"/>
      <c r="AP537" s="828"/>
      <c r="AQ537" s="828"/>
      <c r="AR537" s="828"/>
      <c r="AS537" s="828"/>
    </row>
    <row r="538" spans="1:45" s="853" customFormat="1" ht="15.75" customHeight="1">
      <c r="A538" s="763"/>
      <c r="B538" s="838" t="s">
        <v>199</v>
      </c>
      <c r="C538" s="744"/>
      <c r="D538" s="1012" t="s">
        <v>602</v>
      </c>
      <c r="E538" s="1152"/>
      <c r="F538" s="828"/>
      <c r="G538" s="828"/>
      <c r="H538" s="828"/>
      <c r="I538" s="828"/>
      <c r="J538" s="828"/>
      <c r="K538" s="828"/>
      <c r="L538" s="828"/>
      <c r="M538" s="828"/>
      <c r="N538" s="828"/>
      <c r="O538" s="828"/>
      <c r="P538" s="828"/>
      <c r="Q538" s="828"/>
      <c r="R538" s="828"/>
      <c r="S538" s="828"/>
      <c r="T538" s="828"/>
      <c r="U538" s="828"/>
      <c r="V538" s="828"/>
      <c r="W538" s="828"/>
      <c r="X538" s="828"/>
      <c r="Y538" s="828"/>
      <c r="Z538" s="828"/>
      <c r="AA538" s="828"/>
      <c r="AB538" s="828"/>
      <c r="AC538" s="828"/>
      <c r="AD538" s="828"/>
      <c r="AE538" s="828"/>
      <c r="AF538" s="828"/>
      <c r="AG538" s="828"/>
      <c r="AH538" s="828"/>
      <c r="AI538" s="828"/>
      <c r="AJ538" s="828"/>
      <c r="AK538" s="828"/>
      <c r="AL538" s="828"/>
      <c r="AM538" s="828"/>
      <c r="AN538" s="828"/>
      <c r="AO538" s="828"/>
      <c r="AP538" s="828"/>
      <c r="AQ538" s="828"/>
      <c r="AR538" s="828"/>
      <c r="AS538" s="828"/>
    </row>
    <row r="539" spans="1:45" s="853" customFormat="1" ht="15.75" customHeight="1">
      <c r="A539" s="763"/>
      <c r="B539" s="838" t="s">
        <v>201</v>
      </c>
      <c r="C539" s="744"/>
      <c r="D539" s="1012" t="s">
        <v>602</v>
      </c>
      <c r="E539" s="1152"/>
      <c r="F539" s="828"/>
      <c r="G539" s="828"/>
      <c r="H539" s="828"/>
      <c r="I539" s="828"/>
      <c r="J539" s="828"/>
      <c r="K539" s="828"/>
      <c r="L539" s="828"/>
      <c r="M539" s="828"/>
      <c r="N539" s="828"/>
      <c r="O539" s="828"/>
      <c r="P539" s="828"/>
      <c r="Q539" s="828"/>
      <c r="R539" s="828"/>
      <c r="S539" s="828"/>
      <c r="T539" s="828"/>
      <c r="U539" s="828"/>
      <c r="V539" s="828"/>
      <c r="W539" s="828"/>
      <c r="X539" s="828"/>
      <c r="Y539" s="828"/>
      <c r="Z539" s="828"/>
      <c r="AA539" s="828"/>
      <c r="AB539" s="828"/>
      <c r="AC539" s="828"/>
      <c r="AD539" s="828"/>
      <c r="AE539" s="828"/>
      <c r="AF539" s="828"/>
      <c r="AG539" s="828"/>
      <c r="AH539" s="828"/>
      <c r="AI539" s="828"/>
      <c r="AJ539" s="828"/>
      <c r="AK539" s="828"/>
      <c r="AL539" s="828"/>
      <c r="AM539" s="828"/>
      <c r="AN539" s="828"/>
      <c r="AO539" s="828"/>
      <c r="AP539" s="828"/>
      <c r="AQ539" s="828"/>
      <c r="AR539" s="828"/>
      <c r="AS539" s="828"/>
    </row>
    <row r="540" spans="1:45" ht="15.75" customHeight="1">
      <c r="A540" s="763"/>
      <c r="B540" s="838" t="s">
        <v>603</v>
      </c>
      <c r="C540" s="744"/>
      <c r="D540" s="1012" t="s">
        <v>604</v>
      </c>
      <c r="E540" s="1152"/>
      <c r="F540" s="828"/>
      <c r="G540" s="828"/>
      <c r="H540" s="828"/>
      <c r="L540" s="828"/>
      <c r="M540" s="828"/>
      <c r="N540" s="828"/>
      <c r="O540" s="828"/>
      <c r="P540" s="828"/>
      <c r="Q540" s="828"/>
      <c r="R540" s="828"/>
      <c r="S540" s="828"/>
      <c r="T540" s="828"/>
      <c r="U540" s="828"/>
      <c r="V540" s="828"/>
      <c r="W540" s="828"/>
      <c r="X540" s="828"/>
      <c r="Y540" s="828"/>
      <c r="Z540" s="828"/>
      <c r="AA540" s="828"/>
      <c r="AB540" s="828"/>
      <c r="AC540" s="828"/>
      <c r="AD540" s="828"/>
      <c r="AE540" s="828"/>
      <c r="AF540" s="828"/>
      <c r="AG540" s="828"/>
      <c r="AH540" s="828"/>
      <c r="AI540" s="828"/>
      <c r="AJ540" s="828"/>
      <c r="AK540" s="828"/>
      <c r="AL540" s="828"/>
      <c r="AM540" s="828"/>
      <c r="AN540" s="828"/>
      <c r="AO540" s="828"/>
      <c r="AP540" s="828"/>
      <c r="AQ540" s="828"/>
      <c r="AR540" s="828"/>
      <c r="AS540" s="828"/>
    </row>
    <row r="541" spans="1:45" s="853" customFormat="1" ht="46.5" customHeight="1">
      <c r="A541" s="763"/>
      <c r="B541" s="839" t="s">
        <v>2131</v>
      </c>
      <c r="C541" s="761" t="s">
        <v>2997</v>
      </c>
      <c r="D541" s="1037">
        <v>140</v>
      </c>
      <c r="E541" s="759">
        <v>0</v>
      </c>
      <c r="F541" s="828"/>
      <c r="G541" s="828"/>
      <c r="H541" s="828"/>
      <c r="I541" s="828"/>
      <c r="J541" s="828"/>
      <c r="K541" s="828"/>
      <c r="L541" s="828"/>
      <c r="M541" s="828"/>
      <c r="N541" s="828"/>
      <c r="O541" s="828"/>
      <c r="P541" s="828"/>
      <c r="Q541" s="828"/>
      <c r="R541" s="828"/>
      <c r="S541" s="828"/>
      <c r="T541" s="828"/>
      <c r="U541" s="828"/>
      <c r="V541" s="828"/>
      <c r="W541" s="828"/>
      <c r="X541" s="828"/>
      <c r="Y541" s="828"/>
      <c r="Z541" s="828"/>
      <c r="AA541" s="828"/>
      <c r="AB541" s="828"/>
      <c r="AC541" s="828"/>
      <c r="AD541" s="828"/>
      <c r="AE541" s="828"/>
      <c r="AF541" s="828"/>
      <c r="AG541" s="828"/>
      <c r="AH541" s="828"/>
      <c r="AI541" s="828"/>
      <c r="AJ541" s="828"/>
      <c r="AK541" s="828"/>
      <c r="AL541" s="828"/>
      <c r="AM541" s="828"/>
      <c r="AN541" s="828"/>
      <c r="AO541" s="828"/>
      <c r="AP541" s="828"/>
      <c r="AQ541" s="828"/>
      <c r="AR541" s="828"/>
      <c r="AS541" s="828"/>
    </row>
    <row r="542" spans="1:45" s="837" customFormat="1" ht="15.75" customHeight="1">
      <c r="A542" s="763"/>
      <c r="B542" s="840" t="s">
        <v>205</v>
      </c>
      <c r="C542" s="744" t="s">
        <v>2998</v>
      </c>
      <c r="D542" s="783"/>
      <c r="E542" s="759"/>
      <c r="F542" s="828"/>
      <c r="G542" s="828"/>
      <c r="H542" s="828"/>
      <c r="I542" s="828"/>
      <c r="J542" s="828"/>
      <c r="K542" s="828"/>
      <c r="L542" s="828"/>
      <c r="M542" s="828"/>
      <c r="N542" s="828"/>
      <c r="O542" s="828"/>
      <c r="P542" s="828"/>
      <c r="Q542" s="828"/>
      <c r="R542" s="828"/>
      <c r="S542" s="828"/>
      <c r="T542" s="828"/>
      <c r="U542" s="828"/>
      <c r="V542" s="828"/>
      <c r="W542" s="828"/>
      <c r="X542" s="828"/>
      <c r="Y542" s="828"/>
      <c r="Z542" s="828"/>
      <c r="AA542" s="828"/>
      <c r="AB542" s="828"/>
      <c r="AC542" s="828"/>
      <c r="AD542" s="828"/>
      <c r="AE542" s="828"/>
      <c r="AF542" s="828"/>
      <c r="AG542" s="828"/>
      <c r="AH542" s="828"/>
      <c r="AI542" s="828"/>
      <c r="AJ542" s="828"/>
      <c r="AK542" s="828"/>
      <c r="AL542" s="828"/>
      <c r="AM542" s="828"/>
      <c r="AN542" s="828"/>
      <c r="AO542" s="828"/>
      <c r="AP542" s="828"/>
      <c r="AQ542" s="828"/>
      <c r="AR542" s="828"/>
      <c r="AS542" s="828"/>
    </row>
    <row r="543" spans="1:45" s="853" customFormat="1" ht="15.75" customHeight="1">
      <c r="A543" s="763"/>
      <c r="B543" s="838" t="s">
        <v>207</v>
      </c>
      <c r="C543" s="744"/>
      <c r="D543" s="1012" t="s">
        <v>615</v>
      </c>
      <c r="E543" s="1253"/>
      <c r="F543" s="828"/>
      <c r="G543" s="828"/>
      <c r="H543" s="828"/>
      <c r="I543" s="828"/>
      <c r="J543" s="828"/>
      <c r="K543" s="828"/>
      <c r="L543" s="828"/>
      <c r="M543" s="828"/>
      <c r="N543" s="828"/>
      <c r="O543" s="828"/>
      <c r="P543" s="828"/>
      <c r="Q543" s="828"/>
      <c r="R543" s="828"/>
      <c r="S543" s="828"/>
      <c r="T543" s="828"/>
      <c r="U543" s="828"/>
      <c r="V543" s="828"/>
      <c r="W543" s="828"/>
      <c r="X543" s="828"/>
      <c r="Y543" s="828"/>
      <c r="Z543" s="828"/>
      <c r="AA543" s="828"/>
      <c r="AB543" s="828"/>
      <c r="AC543" s="828"/>
      <c r="AD543" s="828"/>
      <c r="AE543" s="828"/>
      <c r="AF543" s="828"/>
      <c r="AG543" s="828"/>
      <c r="AH543" s="828"/>
      <c r="AI543" s="828"/>
      <c r="AJ543" s="828"/>
      <c r="AK543" s="828"/>
      <c r="AL543" s="828"/>
      <c r="AM543" s="828"/>
      <c r="AN543" s="828"/>
      <c r="AO543" s="828"/>
      <c r="AP543" s="828"/>
      <c r="AQ543" s="828"/>
      <c r="AR543" s="828"/>
      <c r="AS543" s="828"/>
    </row>
    <row r="544" spans="1:45" s="837" customFormat="1" ht="15.75">
      <c r="A544" s="763"/>
      <c r="B544" s="838" t="s">
        <v>208</v>
      </c>
      <c r="C544" s="744"/>
      <c r="D544" s="1013">
        <v>0</v>
      </c>
      <c r="E544" s="759">
        <v>0</v>
      </c>
      <c r="F544" s="828"/>
      <c r="G544" s="828"/>
      <c r="H544" s="828"/>
      <c r="I544" s="828"/>
      <c r="J544" s="828"/>
      <c r="K544" s="828"/>
      <c r="L544" s="828"/>
      <c r="M544" s="828"/>
      <c r="N544" s="828"/>
      <c r="O544" s="828"/>
      <c r="P544" s="828"/>
      <c r="Q544" s="828"/>
      <c r="R544" s="828"/>
      <c r="S544" s="828"/>
      <c r="T544" s="828"/>
      <c r="U544" s="828"/>
      <c r="V544" s="828"/>
      <c r="W544" s="828"/>
      <c r="X544" s="828"/>
      <c r="Y544" s="828"/>
      <c r="Z544" s="828"/>
      <c r="AA544" s="828"/>
      <c r="AB544" s="828"/>
      <c r="AC544" s="828"/>
      <c r="AD544" s="828"/>
      <c r="AE544" s="828"/>
      <c r="AF544" s="828"/>
      <c r="AG544" s="828"/>
      <c r="AH544" s="828"/>
      <c r="AI544" s="828"/>
      <c r="AJ544" s="828"/>
      <c r="AK544" s="828"/>
      <c r="AL544" s="828"/>
      <c r="AM544" s="828"/>
      <c r="AN544" s="828"/>
      <c r="AO544" s="828"/>
      <c r="AP544" s="828"/>
      <c r="AQ544" s="828"/>
      <c r="AR544" s="828"/>
      <c r="AS544" s="828"/>
    </row>
    <row r="545" spans="1:45" s="853" customFormat="1" ht="16.5" customHeight="1">
      <c r="A545" s="763"/>
      <c r="B545" s="838" t="s">
        <v>209</v>
      </c>
      <c r="C545" s="744"/>
      <c r="D545" s="1013">
        <v>15</v>
      </c>
      <c r="E545" s="759">
        <v>0</v>
      </c>
      <c r="F545" s="828"/>
      <c r="G545" s="828"/>
      <c r="H545" s="828"/>
      <c r="I545" s="828"/>
      <c r="J545" s="828"/>
      <c r="K545" s="828"/>
      <c r="L545" s="828"/>
      <c r="M545" s="828"/>
      <c r="N545" s="828"/>
      <c r="O545" s="828"/>
      <c r="P545" s="828"/>
      <c r="Q545" s="828"/>
      <c r="R545" s="828"/>
      <c r="S545" s="828"/>
      <c r="T545" s="828"/>
      <c r="U545" s="828"/>
      <c r="V545" s="828"/>
      <c r="W545" s="828"/>
      <c r="X545" s="828"/>
      <c r="Y545" s="828"/>
      <c r="Z545" s="828"/>
      <c r="AA545" s="828"/>
      <c r="AB545" s="828"/>
      <c r="AC545" s="828"/>
      <c r="AD545" s="828"/>
      <c r="AE545" s="828"/>
      <c r="AF545" s="828"/>
      <c r="AG545" s="828"/>
      <c r="AH545" s="828"/>
      <c r="AI545" s="828"/>
      <c r="AJ545" s="828"/>
      <c r="AK545" s="828"/>
      <c r="AL545" s="828"/>
      <c r="AM545" s="828"/>
      <c r="AN545" s="828"/>
      <c r="AO545" s="828"/>
      <c r="AP545" s="828"/>
      <c r="AQ545" s="828"/>
      <c r="AR545" s="828"/>
      <c r="AS545" s="828"/>
    </row>
    <row r="546" spans="1:45" s="837" customFormat="1" ht="15.75">
      <c r="A546" s="763"/>
      <c r="B546" s="838" t="s">
        <v>210</v>
      </c>
      <c r="C546" s="744"/>
      <c r="D546" s="1013">
        <v>0</v>
      </c>
      <c r="E546" s="759">
        <v>0</v>
      </c>
      <c r="F546" s="828"/>
      <c r="G546" s="828"/>
      <c r="H546" s="828"/>
      <c r="I546" s="828"/>
      <c r="J546" s="828"/>
      <c r="K546" s="828"/>
      <c r="L546" s="828"/>
      <c r="M546" s="828"/>
      <c r="N546" s="828"/>
      <c r="O546" s="828"/>
      <c r="P546" s="828"/>
      <c r="Q546" s="828"/>
      <c r="R546" s="828"/>
      <c r="S546" s="828"/>
      <c r="T546" s="828"/>
      <c r="U546" s="828"/>
      <c r="V546" s="828"/>
      <c r="W546" s="828"/>
      <c r="X546" s="828"/>
      <c r="Y546" s="828"/>
      <c r="Z546" s="828"/>
      <c r="AA546" s="828"/>
      <c r="AB546" s="828"/>
      <c r="AC546" s="828"/>
      <c r="AD546" s="828"/>
      <c r="AE546" s="828"/>
      <c r="AF546" s="828"/>
      <c r="AG546" s="828"/>
      <c r="AH546" s="828"/>
      <c r="AI546" s="828"/>
      <c r="AJ546" s="828"/>
      <c r="AK546" s="828"/>
      <c r="AL546" s="828"/>
      <c r="AM546" s="828"/>
      <c r="AN546" s="828"/>
      <c r="AO546" s="828"/>
      <c r="AP546" s="828"/>
      <c r="AQ546" s="828"/>
      <c r="AR546" s="828"/>
      <c r="AS546" s="828"/>
    </row>
    <row r="547" spans="1:45" s="853" customFormat="1" ht="15.75">
      <c r="A547" s="755"/>
      <c r="B547" s="838" t="s">
        <v>211</v>
      </c>
      <c r="C547" s="744"/>
      <c r="D547" s="1013">
        <v>1</v>
      </c>
      <c r="E547" s="759">
        <v>0</v>
      </c>
      <c r="F547" s="828"/>
      <c r="G547" s="828"/>
      <c r="H547" s="828"/>
      <c r="I547" s="828"/>
      <c r="J547" s="828"/>
      <c r="K547" s="828"/>
      <c r="L547" s="828"/>
      <c r="M547" s="828"/>
      <c r="N547" s="828"/>
      <c r="O547" s="828"/>
      <c r="P547" s="828"/>
      <c r="Q547" s="828"/>
      <c r="R547" s="828"/>
      <c r="S547" s="828"/>
      <c r="T547" s="828"/>
      <c r="U547" s="828"/>
      <c r="V547" s="828"/>
      <c r="W547" s="828"/>
      <c r="X547" s="828"/>
      <c r="Y547" s="828"/>
      <c r="Z547" s="828"/>
      <c r="AA547" s="828"/>
      <c r="AB547" s="828"/>
      <c r="AC547" s="828"/>
      <c r="AD547" s="828"/>
      <c r="AE547" s="828"/>
      <c r="AF547" s="828"/>
      <c r="AG547" s="828"/>
      <c r="AH547" s="828"/>
      <c r="AI547" s="828"/>
      <c r="AJ547" s="828"/>
      <c r="AK547" s="828"/>
      <c r="AL547" s="828"/>
      <c r="AM547" s="828"/>
      <c r="AN547" s="828"/>
      <c r="AO547" s="828"/>
      <c r="AP547" s="828"/>
      <c r="AQ547" s="828"/>
      <c r="AR547" s="828"/>
      <c r="AS547" s="828"/>
    </row>
    <row r="548" spans="1:45" s="837" customFormat="1" ht="15.75">
      <c r="A548" s="755"/>
      <c r="B548" s="838" t="s">
        <v>44</v>
      </c>
      <c r="C548" s="744"/>
      <c r="D548" s="1013">
        <v>1</v>
      </c>
      <c r="E548" s="759">
        <v>0</v>
      </c>
      <c r="F548" s="828"/>
      <c r="G548" s="828"/>
      <c r="H548" s="828"/>
      <c r="I548" s="828"/>
      <c r="J548" s="828"/>
      <c r="K548" s="828"/>
      <c r="L548" s="828"/>
      <c r="M548" s="828"/>
      <c r="N548" s="828"/>
      <c r="O548" s="828"/>
      <c r="P548" s="828"/>
      <c r="Q548" s="828"/>
      <c r="R548" s="828"/>
      <c r="S548" s="828"/>
      <c r="T548" s="828"/>
      <c r="U548" s="828"/>
      <c r="V548" s="828"/>
      <c r="W548" s="828"/>
      <c r="X548" s="828"/>
      <c r="Y548" s="828"/>
      <c r="Z548" s="828"/>
      <c r="AA548" s="828"/>
      <c r="AB548" s="828"/>
      <c r="AC548" s="828"/>
      <c r="AD548" s="828"/>
      <c r="AE548" s="828"/>
      <c r="AF548" s="828"/>
      <c r="AG548" s="828"/>
      <c r="AH548" s="828"/>
      <c r="AI548" s="828"/>
      <c r="AJ548" s="828"/>
      <c r="AK548" s="828"/>
      <c r="AL548" s="828"/>
      <c r="AM548" s="828"/>
      <c r="AN548" s="828"/>
      <c r="AO548" s="828"/>
      <c r="AP548" s="828"/>
      <c r="AQ548" s="828"/>
      <c r="AR548" s="828"/>
      <c r="AS548" s="828"/>
    </row>
    <row r="549" spans="1:45" ht="15.75">
      <c r="A549" s="763"/>
      <c r="B549" s="838" t="s">
        <v>43</v>
      </c>
      <c r="C549" s="744"/>
      <c r="D549" s="1013">
        <v>1.5</v>
      </c>
      <c r="E549" s="759">
        <v>0</v>
      </c>
      <c r="F549" s="828"/>
      <c r="G549" s="828"/>
      <c r="H549" s="828"/>
      <c r="L549" s="828"/>
      <c r="M549" s="828"/>
      <c r="N549" s="828"/>
      <c r="O549" s="828"/>
      <c r="P549" s="828"/>
      <c r="Q549" s="828"/>
      <c r="R549" s="828"/>
      <c r="S549" s="828"/>
      <c r="T549" s="828"/>
      <c r="U549" s="828"/>
      <c r="V549" s="828"/>
      <c r="W549" s="828"/>
      <c r="X549" s="828"/>
      <c r="Y549" s="828"/>
      <c r="Z549" s="828"/>
      <c r="AA549" s="828"/>
      <c r="AB549" s="828"/>
      <c r="AC549" s="828"/>
      <c r="AD549" s="828"/>
      <c r="AE549" s="828"/>
      <c r="AF549" s="828"/>
      <c r="AG549" s="828"/>
      <c r="AH549" s="828"/>
      <c r="AI549" s="828"/>
      <c r="AJ549" s="828"/>
      <c r="AK549" s="828"/>
      <c r="AL549" s="828"/>
      <c r="AM549" s="828"/>
      <c r="AN549" s="828"/>
      <c r="AO549" s="828"/>
      <c r="AP549" s="828"/>
      <c r="AQ549" s="828"/>
      <c r="AR549" s="828"/>
      <c r="AS549" s="828"/>
    </row>
    <row r="550" spans="1:45" ht="15.75">
      <c r="A550" s="763"/>
      <c r="B550" s="838" t="s">
        <v>653</v>
      </c>
      <c r="C550" s="744"/>
      <c r="D550" s="1013">
        <v>0</v>
      </c>
      <c r="E550" s="759">
        <v>0</v>
      </c>
      <c r="F550" s="828"/>
      <c r="G550" s="828"/>
      <c r="H550" s="828"/>
      <c r="L550" s="828"/>
      <c r="M550" s="828"/>
      <c r="N550" s="828"/>
      <c r="O550" s="828"/>
      <c r="P550" s="828"/>
      <c r="Q550" s="828"/>
      <c r="R550" s="828"/>
      <c r="S550" s="828"/>
      <c r="T550" s="828"/>
      <c r="U550" s="828"/>
      <c r="V550" s="828"/>
      <c r="W550" s="828"/>
      <c r="X550" s="828"/>
      <c r="Y550" s="828"/>
      <c r="Z550" s="828"/>
      <c r="AA550" s="828"/>
      <c r="AB550" s="828"/>
      <c r="AC550" s="828"/>
      <c r="AD550" s="828"/>
      <c r="AE550" s="828"/>
      <c r="AF550" s="828"/>
      <c r="AG550" s="828"/>
      <c r="AH550" s="828"/>
      <c r="AI550" s="828"/>
      <c r="AJ550" s="828"/>
      <c r="AK550" s="828"/>
      <c r="AL550" s="828"/>
      <c r="AM550" s="828"/>
      <c r="AN550" s="828"/>
      <c r="AO550" s="828"/>
      <c r="AP550" s="828"/>
      <c r="AQ550" s="828"/>
      <c r="AR550" s="828"/>
      <c r="AS550" s="828"/>
    </row>
    <row r="551" spans="1:45" ht="15.75" customHeight="1">
      <c r="A551" s="755"/>
      <c r="B551" s="838" t="s">
        <v>213</v>
      </c>
      <c r="C551" s="744"/>
      <c r="D551" s="1012" t="s">
        <v>214</v>
      </c>
      <c r="E551" s="1253"/>
      <c r="F551" s="828"/>
      <c r="G551" s="828"/>
      <c r="H551" s="828"/>
      <c r="L551" s="828"/>
      <c r="M551" s="828"/>
      <c r="N551" s="828"/>
      <c r="O551" s="828"/>
      <c r="P551" s="828"/>
      <c r="Q551" s="828"/>
      <c r="R551" s="828"/>
      <c r="S551" s="828"/>
      <c r="T551" s="828"/>
      <c r="U551" s="828"/>
      <c r="V551" s="828"/>
      <c r="W551" s="828"/>
      <c r="X551" s="828"/>
      <c r="Y551" s="828"/>
      <c r="Z551" s="828"/>
      <c r="AA551" s="828"/>
      <c r="AB551" s="828"/>
      <c r="AC551" s="828"/>
      <c r="AD551" s="828"/>
      <c r="AE551" s="828"/>
      <c r="AF551" s="828"/>
      <c r="AG551" s="828"/>
      <c r="AH551" s="828"/>
      <c r="AI551" s="828"/>
      <c r="AJ551" s="828"/>
      <c r="AK551" s="828"/>
      <c r="AL551" s="828"/>
      <c r="AM551" s="828"/>
      <c r="AN551" s="828"/>
      <c r="AO551" s="828"/>
      <c r="AP551" s="828"/>
      <c r="AQ551" s="828"/>
      <c r="AR551" s="828"/>
      <c r="AS551" s="828"/>
    </row>
    <row r="552" spans="1:45" ht="15.75" customHeight="1">
      <c r="A552" s="755"/>
      <c r="B552" s="838" t="s">
        <v>215</v>
      </c>
      <c r="C552" s="744"/>
      <c r="D552" s="1012" t="s">
        <v>216</v>
      </c>
      <c r="E552" s="1152"/>
      <c r="F552" s="828"/>
      <c r="G552" s="828"/>
      <c r="H552" s="828"/>
      <c r="L552" s="828"/>
      <c r="M552" s="828"/>
      <c r="N552" s="828"/>
      <c r="O552" s="828"/>
      <c r="P552" s="828"/>
      <c r="Q552" s="828"/>
      <c r="R552" s="828"/>
      <c r="S552" s="828"/>
      <c r="T552" s="828"/>
      <c r="U552" s="828"/>
      <c r="V552" s="828"/>
      <c r="W552" s="828"/>
      <c r="X552" s="828"/>
      <c r="Y552" s="828"/>
      <c r="Z552" s="828"/>
      <c r="AA552" s="828"/>
      <c r="AB552" s="828"/>
      <c r="AC552" s="828"/>
      <c r="AD552" s="828"/>
      <c r="AE552" s="828"/>
      <c r="AF552" s="828"/>
      <c r="AG552" s="828"/>
      <c r="AH552" s="828"/>
      <c r="AI552" s="828"/>
      <c r="AJ552" s="828"/>
      <c r="AK552" s="828"/>
      <c r="AL552" s="828"/>
      <c r="AM552" s="828"/>
      <c r="AN552" s="828"/>
      <c r="AO552" s="828"/>
      <c r="AP552" s="828"/>
      <c r="AQ552" s="828"/>
      <c r="AR552" s="828"/>
      <c r="AS552" s="828"/>
    </row>
    <row r="553" spans="1:45" ht="15.75">
      <c r="A553" s="755"/>
      <c r="B553" s="838" t="s">
        <v>217</v>
      </c>
      <c r="C553" s="744"/>
      <c r="D553" s="1012" t="s">
        <v>218</v>
      </c>
      <c r="E553" s="1152"/>
      <c r="F553" s="828"/>
      <c r="G553" s="828"/>
      <c r="H553" s="828"/>
      <c r="L553" s="828"/>
      <c r="M553" s="828"/>
      <c r="N553" s="828"/>
      <c r="O553" s="828"/>
      <c r="P553" s="828"/>
      <c r="Q553" s="828"/>
      <c r="R553" s="828"/>
      <c r="S553" s="828"/>
      <c r="T553" s="828"/>
      <c r="U553" s="828"/>
      <c r="V553" s="828"/>
      <c r="W553" s="828"/>
      <c r="X553" s="828"/>
      <c r="Y553" s="828"/>
      <c r="Z553" s="828"/>
      <c r="AA553" s="828"/>
      <c r="AB553" s="828"/>
      <c r="AC553" s="828"/>
      <c r="AD553" s="828"/>
      <c r="AE553" s="828"/>
      <c r="AF553" s="828"/>
      <c r="AG553" s="828"/>
      <c r="AH553" s="828"/>
      <c r="AI553" s="828"/>
      <c r="AJ553" s="828"/>
      <c r="AK553" s="828"/>
      <c r="AL553" s="828"/>
      <c r="AM553" s="828"/>
      <c r="AN553" s="828"/>
      <c r="AO553" s="828"/>
      <c r="AP553" s="828"/>
      <c r="AQ553" s="828"/>
      <c r="AR553" s="828"/>
      <c r="AS553" s="828"/>
    </row>
    <row r="554" spans="1:45" ht="15.75">
      <c r="A554" s="755"/>
      <c r="B554" s="838" t="s">
        <v>219</v>
      </c>
      <c r="C554" s="744"/>
      <c r="D554" s="1012" t="s">
        <v>220</v>
      </c>
      <c r="E554" s="1152"/>
      <c r="F554" s="828"/>
      <c r="G554" s="828"/>
      <c r="H554" s="828"/>
      <c r="L554" s="828"/>
      <c r="M554" s="828"/>
      <c r="N554" s="828"/>
      <c r="O554" s="828"/>
      <c r="P554" s="828"/>
      <c r="Q554" s="828"/>
      <c r="R554" s="828"/>
      <c r="S554" s="828"/>
      <c r="T554" s="828"/>
      <c r="U554" s="828"/>
      <c r="V554" s="828"/>
      <c r="W554" s="828"/>
      <c r="X554" s="828"/>
      <c r="Y554" s="828"/>
      <c r="Z554" s="828"/>
      <c r="AA554" s="828"/>
      <c r="AB554" s="828"/>
      <c r="AC554" s="828"/>
      <c r="AD554" s="828"/>
      <c r="AE554" s="828"/>
      <c r="AF554" s="828"/>
      <c r="AG554" s="828"/>
      <c r="AH554" s="828"/>
      <c r="AI554" s="828"/>
      <c r="AJ554" s="828"/>
      <c r="AK554" s="828"/>
      <c r="AL554" s="828"/>
      <c r="AM554" s="828"/>
      <c r="AN554" s="828"/>
      <c r="AO554" s="828"/>
      <c r="AP554" s="828"/>
      <c r="AQ554" s="828"/>
      <c r="AR554" s="828"/>
      <c r="AS554" s="828"/>
    </row>
    <row r="555" spans="1:45" ht="15.75">
      <c r="A555" s="755"/>
      <c r="B555" s="840" t="s">
        <v>548</v>
      </c>
      <c r="C555" s="744" t="s">
        <v>2999</v>
      </c>
      <c r="D555" s="1013">
        <v>18</v>
      </c>
      <c r="E555" s="759">
        <v>0</v>
      </c>
      <c r="F555" s="828"/>
      <c r="G555" s="828"/>
      <c r="H555" s="828"/>
      <c r="L555" s="828"/>
      <c r="M555" s="828"/>
      <c r="N555" s="828"/>
      <c r="O555" s="828"/>
      <c r="P555" s="828"/>
      <c r="Q555" s="828"/>
      <c r="R555" s="828"/>
      <c r="S555" s="828"/>
      <c r="T555" s="828"/>
      <c r="U555" s="828"/>
      <c r="V555" s="828"/>
      <c r="W555" s="828"/>
      <c r="X555" s="828"/>
      <c r="Y555" s="828"/>
      <c r="Z555" s="828"/>
      <c r="AA555" s="828"/>
      <c r="AB555" s="828"/>
      <c r="AC555" s="828"/>
      <c r="AD555" s="828"/>
      <c r="AE555" s="828"/>
      <c r="AF555" s="828"/>
      <c r="AG555" s="828"/>
      <c r="AH555" s="828"/>
      <c r="AI555" s="828"/>
      <c r="AJ555" s="828"/>
      <c r="AK555" s="828"/>
      <c r="AL555" s="828"/>
      <c r="AM555" s="828"/>
      <c r="AN555" s="828"/>
      <c r="AO555" s="828"/>
      <c r="AP555" s="828"/>
      <c r="AQ555" s="828"/>
      <c r="AR555" s="828"/>
      <c r="AS555" s="828"/>
    </row>
    <row r="556" spans="1:45" ht="15.75">
      <c r="A556" s="764"/>
      <c r="B556" s="842" t="s">
        <v>549</v>
      </c>
      <c r="C556" s="754" t="s">
        <v>3000</v>
      </c>
      <c r="D556" s="1032">
        <v>10</v>
      </c>
      <c r="E556" s="1045">
        <v>0</v>
      </c>
      <c r="F556" s="828"/>
      <c r="G556" s="828"/>
      <c r="H556" s="828"/>
      <c r="L556" s="828"/>
      <c r="M556" s="828"/>
      <c r="N556" s="828"/>
      <c r="O556" s="828"/>
      <c r="P556" s="828"/>
      <c r="Q556" s="828"/>
      <c r="R556" s="828"/>
      <c r="S556" s="828"/>
      <c r="T556" s="828"/>
      <c r="U556" s="828"/>
      <c r="V556" s="828"/>
      <c r="W556" s="828"/>
      <c r="X556" s="828"/>
      <c r="Y556" s="828"/>
      <c r="Z556" s="828"/>
      <c r="AA556" s="828"/>
      <c r="AB556" s="828"/>
      <c r="AC556" s="828"/>
      <c r="AD556" s="828"/>
      <c r="AE556" s="828"/>
      <c r="AF556" s="828"/>
      <c r="AG556" s="828"/>
      <c r="AH556" s="828"/>
      <c r="AI556" s="828"/>
      <c r="AJ556" s="828"/>
      <c r="AK556" s="828"/>
      <c r="AL556" s="828"/>
      <c r="AM556" s="828"/>
      <c r="AN556" s="828"/>
      <c r="AO556" s="828"/>
      <c r="AP556" s="828"/>
      <c r="AQ556" s="828"/>
      <c r="AR556" s="828"/>
      <c r="AS556" s="828"/>
    </row>
    <row r="557" spans="1:45" ht="15.75">
      <c r="A557" s="763">
        <v>811</v>
      </c>
      <c r="B557" s="865" t="s">
        <v>222</v>
      </c>
      <c r="C557" s="744"/>
      <c r="D557" s="743"/>
      <c r="E557" s="1016"/>
      <c r="F557" s="828"/>
      <c r="G557" s="828"/>
      <c r="H557" s="828"/>
      <c r="L557" s="828"/>
      <c r="M557" s="828"/>
      <c r="N557" s="828"/>
      <c r="O557" s="828"/>
      <c r="P557" s="828"/>
      <c r="Q557" s="828"/>
      <c r="R557" s="828"/>
      <c r="S557" s="828"/>
      <c r="T557" s="828"/>
      <c r="U557" s="828"/>
      <c r="V557" s="828"/>
      <c r="W557" s="828"/>
      <c r="X557" s="828"/>
      <c r="Y557" s="828"/>
      <c r="Z557" s="828"/>
      <c r="AA557" s="828"/>
      <c r="AB557" s="828"/>
      <c r="AC557" s="828"/>
      <c r="AD557" s="828"/>
      <c r="AE557" s="828"/>
      <c r="AF557" s="828"/>
      <c r="AG557" s="828"/>
      <c r="AH557" s="828"/>
      <c r="AI557" s="828"/>
      <c r="AJ557" s="828"/>
      <c r="AK557" s="828"/>
      <c r="AL557" s="828"/>
      <c r="AM557" s="828"/>
      <c r="AN557" s="828"/>
      <c r="AO557" s="828"/>
      <c r="AP557" s="828"/>
      <c r="AQ557" s="828"/>
      <c r="AR557" s="828"/>
      <c r="AS557" s="828"/>
    </row>
    <row r="558" spans="1:45" ht="31.5">
      <c r="A558" s="763"/>
      <c r="B558" s="839" t="s">
        <v>192</v>
      </c>
      <c r="C558" s="744" t="s">
        <v>3011</v>
      </c>
      <c r="D558" s="1013">
        <v>0</v>
      </c>
      <c r="E558" s="759">
        <v>0</v>
      </c>
      <c r="F558" s="828"/>
      <c r="G558" s="828"/>
      <c r="H558" s="828"/>
      <c r="L558" s="828"/>
      <c r="M558" s="828"/>
      <c r="N558" s="828"/>
      <c r="O558" s="828"/>
      <c r="P558" s="828"/>
      <c r="Q558" s="828"/>
      <c r="R558" s="828"/>
      <c r="S558" s="828"/>
      <c r="T558" s="828"/>
      <c r="U558" s="828"/>
      <c r="V558" s="828"/>
      <c r="W558" s="828"/>
      <c r="X558" s="828"/>
      <c r="Y558" s="828"/>
      <c r="Z558" s="828"/>
      <c r="AA558" s="828"/>
      <c r="AB558" s="828"/>
      <c r="AC558" s="828"/>
      <c r="AD558" s="828"/>
      <c r="AE558" s="828"/>
      <c r="AF558" s="828"/>
      <c r="AG558" s="828"/>
      <c r="AH558" s="828"/>
      <c r="AI558" s="828"/>
      <c r="AJ558" s="828"/>
      <c r="AK558" s="828"/>
      <c r="AL558" s="828"/>
      <c r="AM558" s="828"/>
      <c r="AN558" s="828"/>
      <c r="AO558" s="828"/>
      <c r="AP558" s="828"/>
      <c r="AQ558" s="828"/>
      <c r="AR558" s="828"/>
      <c r="AS558" s="828"/>
    </row>
    <row r="559" spans="1:45" ht="15.75">
      <c r="A559" s="763"/>
      <c r="B559" s="840" t="s">
        <v>194</v>
      </c>
      <c r="C559" s="744" t="s">
        <v>3012</v>
      </c>
      <c r="D559" s="1013"/>
      <c r="E559" s="759"/>
      <c r="F559" s="828"/>
      <c r="G559" s="828"/>
      <c r="H559" s="828"/>
      <c r="L559" s="828"/>
      <c r="M559" s="828"/>
      <c r="N559" s="828"/>
      <c r="O559" s="828"/>
      <c r="P559" s="828"/>
      <c r="Q559" s="828"/>
      <c r="R559" s="828"/>
      <c r="S559" s="828"/>
      <c r="T559" s="828"/>
      <c r="U559" s="828"/>
      <c r="V559" s="828"/>
      <c r="W559" s="828"/>
      <c r="X559" s="828"/>
      <c r="Y559" s="828"/>
      <c r="Z559" s="828"/>
      <c r="AA559" s="828"/>
      <c r="AB559" s="828"/>
      <c r="AC559" s="828"/>
      <c r="AD559" s="828"/>
      <c r="AE559" s="828"/>
      <c r="AF559" s="828"/>
      <c r="AG559" s="828"/>
      <c r="AH559" s="828"/>
      <c r="AI559" s="828"/>
      <c r="AJ559" s="828"/>
      <c r="AK559" s="828"/>
      <c r="AL559" s="828"/>
      <c r="AM559" s="828"/>
      <c r="AN559" s="828"/>
      <c r="AO559" s="828"/>
      <c r="AP559" s="828"/>
      <c r="AQ559" s="828"/>
      <c r="AR559" s="828"/>
      <c r="AS559" s="828"/>
    </row>
    <row r="560" spans="1:45" ht="15.75">
      <c r="A560" s="763"/>
      <c r="B560" s="838" t="s">
        <v>196</v>
      </c>
      <c r="C560" s="744"/>
      <c r="D560" s="1013">
        <v>0</v>
      </c>
      <c r="E560" s="759">
        <v>0</v>
      </c>
      <c r="F560" s="828"/>
      <c r="G560" s="828"/>
      <c r="H560" s="828"/>
      <c r="L560" s="828"/>
      <c r="M560" s="828"/>
      <c r="N560" s="828"/>
      <c r="O560" s="828"/>
      <c r="P560" s="828"/>
      <c r="Q560" s="828"/>
      <c r="R560" s="828"/>
      <c r="S560" s="828"/>
      <c r="T560" s="828"/>
      <c r="U560" s="828"/>
      <c r="V560" s="828"/>
      <c r="W560" s="828"/>
      <c r="X560" s="828"/>
      <c r="Y560" s="828"/>
      <c r="Z560" s="828"/>
      <c r="AA560" s="828"/>
      <c r="AB560" s="828"/>
      <c r="AC560" s="828"/>
      <c r="AD560" s="828"/>
      <c r="AE560" s="828"/>
      <c r="AF560" s="828"/>
      <c r="AG560" s="828"/>
      <c r="AH560" s="828"/>
      <c r="AI560" s="828"/>
      <c r="AJ560" s="828"/>
      <c r="AK560" s="828"/>
      <c r="AL560" s="828"/>
      <c r="AM560" s="828"/>
      <c r="AN560" s="828"/>
      <c r="AO560" s="828"/>
      <c r="AP560" s="828"/>
      <c r="AQ560" s="828"/>
      <c r="AR560" s="828"/>
      <c r="AS560" s="828"/>
    </row>
    <row r="561" spans="1:45" ht="15.75" customHeight="1">
      <c r="A561" s="763"/>
      <c r="B561" s="838" t="s">
        <v>197</v>
      </c>
      <c r="C561" s="744"/>
      <c r="D561" s="1013">
        <v>0</v>
      </c>
      <c r="E561" s="759">
        <v>0</v>
      </c>
      <c r="F561" s="828"/>
      <c r="G561" s="828"/>
      <c r="H561" s="828"/>
      <c r="L561" s="828"/>
      <c r="M561" s="828"/>
      <c r="N561" s="828"/>
      <c r="O561" s="828"/>
      <c r="P561" s="828"/>
      <c r="Q561" s="828"/>
      <c r="R561" s="828"/>
      <c r="S561" s="828"/>
      <c r="T561" s="828"/>
      <c r="U561" s="828"/>
      <c r="V561" s="828"/>
      <c r="W561" s="828"/>
      <c r="X561" s="828"/>
      <c r="Y561" s="828"/>
      <c r="Z561" s="828"/>
      <c r="AA561" s="828"/>
      <c r="AB561" s="828"/>
      <c r="AC561" s="828"/>
      <c r="AD561" s="828"/>
      <c r="AE561" s="828"/>
      <c r="AF561" s="828"/>
      <c r="AG561" s="828"/>
      <c r="AH561" s="828"/>
      <c r="AI561" s="828"/>
      <c r="AJ561" s="828"/>
      <c r="AK561" s="828"/>
      <c r="AL561" s="828"/>
      <c r="AM561" s="828"/>
      <c r="AN561" s="828"/>
      <c r="AO561" s="828"/>
      <c r="AP561" s="828"/>
      <c r="AQ561" s="828"/>
      <c r="AR561" s="828"/>
      <c r="AS561" s="828"/>
    </row>
    <row r="562" spans="1:45" ht="15.75">
      <c r="A562" s="763"/>
      <c r="B562" s="838" t="s">
        <v>598</v>
      </c>
      <c r="C562" s="744"/>
      <c r="D562" s="1012"/>
      <c r="E562" s="759"/>
      <c r="F562" s="828"/>
      <c r="G562" s="828"/>
      <c r="H562" s="828"/>
      <c r="L562" s="828"/>
      <c r="M562" s="828"/>
      <c r="N562" s="828"/>
      <c r="O562" s="828"/>
      <c r="P562" s="828"/>
      <c r="Q562" s="828"/>
      <c r="R562" s="828"/>
      <c r="S562" s="828"/>
      <c r="T562" s="828"/>
      <c r="U562" s="828"/>
      <c r="V562" s="828"/>
      <c r="W562" s="828"/>
      <c r="X562" s="828"/>
      <c r="Y562" s="828"/>
      <c r="Z562" s="828"/>
      <c r="AA562" s="828"/>
      <c r="AB562" s="828"/>
      <c r="AC562" s="828"/>
      <c r="AD562" s="828"/>
      <c r="AE562" s="828"/>
      <c r="AF562" s="828"/>
      <c r="AG562" s="828"/>
      <c r="AH562" s="828"/>
      <c r="AI562" s="828"/>
      <c r="AJ562" s="828"/>
      <c r="AK562" s="828"/>
      <c r="AL562" s="828"/>
      <c r="AM562" s="828"/>
      <c r="AN562" s="828"/>
      <c r="AO562" s="828"/>
      <c r="AP562" s="828"/>
      <c r="AQ562" s="828"/>
      <c r="AR562" s="828"/>
      <c r="AS562" s="828"/>
    </row>
    <row r="563" spans="1:45" s="887" customFormat="1" ht="15.75" customHeight="1">
      <c r="A563" s="763"/>
      <c r="B563" s="838" t="s">
        <v>599</v>
      </c>
      <c r="C563" s="744"/>
      <c r="D563" s="1012" t="s">
        <v>600</v>
      </c>
      <c r="E563" s="1253"/>
      <c r="F563" s="828"/>
      <c r="G563" s="828"/>
      <c r="H563" s="828"/>
      <c r="I563" s="828"/>
      <c r="J563" s="828"/>
      <c r="K563" s="828"/>
      <c r="L563" s="828"/>
      <c r="M563" s="828"/>
      <c r="N563" s="828"/>
      <c r="O563" s="828"/>
      <c r="P563" s="828"/>
      <c r="Q563" s="828"/>
      <c r="R563" s="828"/>
      <c r="S563" s="828"/>
      <c r="T563" s="828"/>
      <c r="U563" s="828"/>
      <c r="V563" s="828"/>
      <c r="W563" s="828"/>
      <c r="X563" s="828"/>
      <c r="Y563" s="828"/>
      <c r="Z563" s="828"/>
      <c r="AA563" s="828"/>
      <c r="AB563" s="828"/>
      <c r="AC563" s="828"/>
      <c r="AD563" s="828"/>
      <c r="AE563" s="828"/>
      <c r="AF563" s="828"/>
      <c r="AG563" s="828"/>
      <c r="AH563" s="828"/>
      <c r="AI563" s="828"/>
      <c r="AJ563" s="828"/>
      <c r="AK563" s="828"/>
      <c r="AL563" s="828"/>
      <c r="AM563" s="828"/>
      <c r="AN563" s="828"/>
      <c r="AO563" s="828"/>
      <c r="AP563" s="828"/>
      <c r="AQ563" s="828"/>
      <c r="AR563" s="828"/>
      <c r="AS563" s="828"/>
    </row>
    <row r="564" spans="1:45" s="837" customFormat="1" ht="15.75" customHeight="1">
      <c r="A564" s="763"/>
      <c r="B564" s="838" t="s">
        <v>199</v>
      </c>
      <c r="C564" s="744"/>
      <c r="D564" s="1012" t="s">
        <v>602</v>
      </c>
      <c r="E564" s="1152"/>
      <c r="F564" s="828"/>
      <c r="G564" s="828"/>
      <c r="H564" s="828"/>
      <c r="I564" s="828"/>
      <c r="J564" s="828"/>
      <c r="K564" s="828"/>
      <c r="L564" s="828"/>
      <c r="M564" s="828"/>
      <c r="N564" s="828"/>
      <c r="O564" s="828"/>
      <c r="P564" s="828"/>
      <c r="Q564" s="828"/>
      <c r="R564" s="828"/>
      <c r="S564" s="828"/>
      <c r="T564" s="828"/>
      <c r="U564" s="828"/>
      <c r="V564" s="828"/>
      <c r="W564" s="828"/>
      <c r="X564" s="828"/>
      <c r="Y564" s="828"/>
      <c r="Z564" s="828"/>
      <c r="AA564" s="828"/>
      <c r="AB564" s="828"/>
      <c r="AC564" s="828"/>
      <c r="AD564" s="828"/>
      <c r="AE564" s="828"/>
      <c r="AF564" s="828"/>
      <c r="AG564" s="828"/>
      <c r="AH564" s="828"/>
      <c r="AI564" s="828"/>
      <c r="AJ564" s="828"/>
      <c r="AK564" s="828"/>
      <c r="AL564" s="828"/>
      <c r="AM564" s="828"/>
      <c r="AN564" s="828"/>
      <c r="AO564" s="828"/>
      <c r="AP564" s="828"/>
      <c r="AQ564" s="828"/>
      <c r="AR564" s="828"/>
      <c r="AS564" s="828"/>
    </row>
    <row r="565" spans="1:45" ht="15.75" customHeight="1">
      <c r="A565" s="763"/>
      <c r="B565" s="838" t="s">
        <v>201</v>
      </c>
      <c r="C565" s="744"/>
      <c r="D565" s="1012" t="s">
        <v>602</v>
      </c>
      <c r="E565" s="1152"/>
      <c r="F565" s="828"/>
      <c r="G565" s="828"/>
      <c r="H565" s="828"/>
      <c r="L565" s="828"/>
      <c r="M565" s="828"/>
      <c r="N565" s="828"/>
      <c r="O565" s="828"/>
      <c r="P565" s="828"/>
      <c r="Q565" s="828"/>
      <c r="R565" s="828"/>
      <c r="S565" s="828"/>
      <c r="T565" s="828"/>
      <c r="U565" s="828"/>
      <c r="V565" s="828"/>
      <c r="W565" s="828"/>
      <c r="X565" s="828"/>
      <c r="Y565" s="828"/>
      <c r="Z565" s="828"/>
      <c r="AA565" s="828"/>
      <c r="AB565" s="828"/>
      <c r="AC565" s="828"/>
      <c r="AD565" s="828"/>
      <c r="AE565" s="828"/>
      <c r="AF565" s="828"/>
      <c r="AG565" s="828"/>
      <c r="AH565" s="828"/>
      <c r="AI565" s="828"/>
      <c r="AJ565" s="828"/>
      <c r="AK565" s="828"/>
      <c r="AL565" s="828"/>
      <c r="AM565" s="828"/>
      <c r="AN565" s="828"/>
      <c r="AO565" s="828"/>
      <c r="AP565" s="828"/>
      <c r="AQ565" s="828"/>
      <c r="AR565" s="828"/>
      <c r="AS565" s="828"/>
    </row>
    <row r="566" spans="1:45" ht="15.75" customHeight="1">
      <c r="A566" s="763"/>
      <c r="B566" s="838" t="s">
        <v>603</v>
      </c>
      <c r="C566" s="744"/>
      <c r="D566" s="1012" t="s">
        <v>604</v>
      </c>
      <c r="E566" s="1152"/>
      <c r="F566" s="828"/>
      <c r="G566" s="828"/>
      <c r="H566" s="828"/>
      <c r="L566" s="828"/>
      <c r="M566" s="828"/>
      <c r="N566" s="828"/>
      <c r="O566" s="828"/>
      <c r="P566" s="828"/>
      <c r="Q566" s="828"/>
      <c r="R566" s="828"/>
      <c r="S566" s="828"/>
      <c r="T566" s="828"/>
      <c r="U566" s="828"/>
      <c r="V566" s="828"/>
      <c r="W566" s="828"/>
      <c r="X566" s="828"/>
      <c r="Y566" s="828"/>
      <c r="Z566" s="828"/>
      <c r="AA566" s="828"/>
      <c r="AB566" s="828"/>
      <c r="AC566" s="828"/>
      <c r="AD566" s="828"/>
      <c r="AE566" s="828"/>
      <c r="AF566" s="828"/>
      <c r="AG566" s="828"/>
      <c r="AH566" s="828"/>
      <c r="AI566" s="828"/>
      <c r="AJ566" s="828"/>
      <c r="AK566" s="828"/>
      <c r="AL566" s="828"/>
      <c r="AM566" s="828"/>
      <c r="AN566" s="828"/>
      <c r="AO566" s="828"/>
      <c r="AP566" s="828"/>
      <c r="AQ566" s="828"/>
      <c r="AR566" s="828"/>
      <c r="AS566" s="828"/>
    </row>
    <row r="567" spans="1:45" s="843" customFormat="1" ht="47.25" customHeight="1">
      <c r="A567" s="755"/>
      <c r="B567" s="839" t="s">
        <v>2131</v>
      </c>
      <c r="C567" s="761" t="s">
        <v>3013</v>
      </c>
      <c r="D567" s="1037">
        <v>140</v>
      </c>
      <c r="E567" s="759">
        <v>0</v>
      </c>
      <c r="F567" s="828"/>
      <c r="G567" s="828"/>
      <c r="H567" s="828"/>
      <c r="I567" s="828"/>
      <c r="J567" s="828"/>
      <c r="K567" s="828"/>
      <c r="L567" s="828"/>
      <c r="M567" s="828"/>
      <c r="N567" s="828"/>
      <c r="O567" s="828"/>
      <c r="P567" s="828"/>
      <c r="Q567" s="828"/>
      <c r="R567" s="828"/>
      <c r="S567" s="828"/>
      <c r="T567" s="828"/>
      <c r="U567" s="828"/>
      <c r="V567" s="828"/>
      <c r="W567" s="828"/>
      <c r="X567" s="828"/>
      <c r="Y567" s="828"/>
      <c r="Z567" s="828"/>
      <c r="AA567" s="828"/>
      <c r="AB567" s="828"/>
      <c r="AC567" s="828"/>
      <c r="AD567" s="828"/>
      <c r="AE567" s="828"/>
      <c r="AF567" s="828"/>
      <c r="AG567" s="828"/>
      <c r="AH567" s="828"/>
      <c r="AI567" s="828"/>
      <c r="AJ567" s="828"/>
      <c r="AK567" s="828"/>
      <c r="AL567" s="828"/>
      <c r="AM567" s="828"/>
      <c r="AN567" s="828"/>
      <c r="AO567" s="828"/>
      <c r="AP567" s="828"/>
      <c r="AQ567" s="828"/>
      <c r="AR567" s="828"/>
      <c r="AS567" s="828"/>
    </row>
    <row r="568" spans="1:45" ht="15.75" customHeight="1">
      <c r="A568" s="763"/>
      <c r="B568" s="840" t="s">
        <v>205</v>
      </c>
      <c r="C568" s="744" t="s">
        <v>3014</v>
      </c>
      <c r="D568" s="783"/>
      <c r="E568" s="759"/>
      <c r="F568" s="828"/>
      <c r="G568" s="828"/>
      <c r="H568" s="828"/>
      <c r="L568" s="828"/>
      <c r="M568" s="828"/>
      <c r="N568" s="828"/>
      <c r="O568" s="828"/>
      <c r="P568" s="828"/>
      <c r="Q568" s="828"/>
      <c r="R568" s="828"/>
      <c r="S568" s="828"/>
      <c r="T568" s="828"/>
      <c r="U568" s="828"/>
      <c r="V568" s="828"/>
      <c r="W568" s="828"/>
      <c r="X568" s="828"/>
      <c r="Y568" s="828"/>
      <c r="Z568" s="828"/>
      <c r="AA568" s="828"/>
      <c r="AB568" s="828"/>
      <c r="AC568" s="828"/>
      <c r="AD568" s="828"/>
      <c r="AE568" s="828"/>
      <c r="AF568" s="828"/>
      <c r="AG568" s="828"/>
      <c r="AH568" s="828"/>
      <c r="AI568" s="828"/>
      <c r="AJ568" s="828"/>
      <c r="AK568" s="828"/>
      <c r="AL568" s="828"/>
      <c r="AM568" s="828"/>
      <c r="AN568" s="828"/>
      <c r="AO568" s="828"/>
      <c r="AP568" s="828"/>
      <c r="AQ568" s="828"/>
      <c r="AR568" s="828"/>
      <c r="AS568" s="828"/>
    </row>
    <row r="569" spans="1:45" ht="15.75" customHeight="1">
      <c r="A569" s="763"/>
      <c r="B569" s="838" t="s">
        <v>207</v>
      </c>
      <c r="C569" s="744"/>
      <c r="D569" s="1012" t="s">
        <v>615</v>
      </c>
      <c r="E569" s="1253"/>
      <c r="F569" s="828"/>
      <c r="G569" s="828"/>
      <c r="H569" s="828"/>
      <c r="L569" s="828"/>
      <c r="M569" s="828"/>
      <c r="N569" s="828"/>
      <c r="O569" s="828"/>
      <c r="P569" s="828"/>
      <c r="Q569" s="828"/>
      <c r="R569" s="828"/>
      <c r="S569" s="828"/>
      <c r="T569" s="828"/>
      <c r="U569" s="828"/>
      <c r="V569" s="828"/>
      <c r="W569" s="828"/>
      <c r="X569" s="828"/>
      <c r="Y569" s="828"/>
      <c r="Z569" s="828"/>
      <c r="AA569" s="828"/>
      <c r="AB569" s="828"/>
      <c r="AC569" s="828"/>
      <c r="AD569" s="828"/>
      <c r="AE569" s="828"/>
      <c r="AF569" s="828"/>
      <c r="AG569" s="828"/>
      <c r="AH569" s="828"/>
      <c r="AI569" s="828"/>
      <c r="AJ569" s="828"/>
      <c r="AK569" s="828"/>
      <c r="AL569" s="828"/>
      <c r="AM569" s="828"/>
      <c r="AN569" s="828"/>
      <c r="AO569" s="828"/>
      <c r="AP569" s="828"/>
      <c r="AQ569" s="828"/>
      <c r="AR569" s="828"/>
      <c r="AS569" s="828"/>
    </row>
    <row r="570" spans="1:45" ht="15.75" customHeight="1">
      <c r="A570" s="763"/>
      <c r="B570" s="838" t="s">
        <v>208</v>
      </c>
      <c r="C570" s="744"/>
      <c r="D570" s="1013">
        <v>0</v>
      </c>
      <c r="E570" s="759">
        <v>0</v>
      </c>
      <c r="F570" s="828"/>
      <c r="G570" s="828"/>
      <c r="H570" s="828"/>
      <c r="L570" s="828"/>
      <c r="M570" s="828"/>
      <c r="N570" s="828"/>
      <c r="O570" s="828"/>
      <c r="P570" s="828"/>
      <c r="Q570" s="828"/>
      <c r="R570" s="828"/>
      <c r="S570" s="828"/>
      <c r="T570" s="828"/>
      <c r="U570" s="828"/>
      <c r="V570" s="828"/>
      <c r="W570" s="828"/>
      <c r="X570" s="828"/>
      <c r="Y570" s="828"/>
      <c r="Z570" s="828"/>
      <c r="AA570" s="828"/>
      <c r="AB570" s="828"/>
      <c r="AC570" s="828"/>
      <c r="AD570" s="828"/>
      <c r="AE570" s="828"/>
      <c r="AF570" s="828"/>
      <c r="AG570" s="828"/>
      <c r="AH570" s="828"/>
      <c r="AI570" s="828"/>
      <c r="AJ570" s="828"/>
      <c r="AK570" s="828"/>
      <c r="AL570" s="828"/>
      <c r="AM570" s="828"/>
      <c r="AN570" s="828"/>
      <c r="AO570" s="828"/>
      <c r="AP570" s="828"/>
      <c r="AQ570" s="828"/>
      <c r="AR570" s="828"/>
      <c r="AS570" s="828"/>
    </row>
    <row r="571" spans="1:45" ht="15.75" customHeight="1">
      <c r="A571" s="763"/>
      <c r="B571" s="838" t="s">
        <v>209</v>
      </c>
      <c r="C571" s="744"/>
      <c r="D571" s="1013">
        <v>15</v>
      </c>
      <c r="E571" s="759">
        <v>0</v>
      </c>
      <c r="F571" s="828"/>
      <c r="G571" s="828"/>
      <c r="H571" s="828"/>
      <c r="L571" s="828"/>
      <c r="M571" s="828"/>
      <c r="N571" s="828"/>
      <c r="O571" s="828"/>
      <c r="P571" s="828"/>
      <c r="Q571" s="828"/>
      <c r="R571" s="828"/>
      <c r="S571" s="828"/>
      <c r="T571" s="828"/>
      <c r="U571" s="828"/>
      <c r="V571" s="828"/>
      <c r="W571" s="828"/>
      <c r="X571" s="828"/>
      <c r="Y571" s="828"/>
      <c r="Z571" s="828"/>
      <c r="AA571" s="828"/>
      <c r="AB571" s="828"/>
      <c r="AC571" s="828"/>
      <c r="AD571" s="828"/>
      <c r="AE571" s="828"/>
      <c r="AF571" s="828"/>
      <c r="AG571" s="828"/>
      <c r="AH571" s="828"/>
      <c r="AI571" s="828"/>
      <c r="AJ571" s="828"/>
      <c r="AK571" s="828"/>
      <c r="AL571" s="828"/>
      <c r="AM571" s="828"/>
      <c r="AN571" s="828"/>
      <c r="AO571" s="828"/>
      <c r="AP571" s="828"/>
      <c r="AQ571" s="828"/>
      <c r="AR571" s="828"/>
      <c r="AS571" s="828"/>
    </row>
    <row r="572" spans="1:45" ht="15.75" customHeight="1">
      <c r="A572" s="763"/>
      <c r="B572" s="838" t="s">
        <v>210</v>
      </c>
      <c r="C572" s="744"/>
      <c r="D572" s="1013">
        <v>0</v>
      </c>
      <c r="E572" s="759">
        <v>0</v>
      </c>
      <c r="F572" s="828"/>
      <c r="G572" s="828"/>
      <c r="H572" s="828"/>
      <c r="L572" s="828"/>
      <c r="M572" s="828"/>
      <c r="N572" s="828"/>
      <c r="O572" s="828"/>
      <c r="P572" s="828"/>
      <c r="Q572" s="828"/>
      <c r="R572" s="828"/>
      <c r="S572" s="828"/>
      <c r="T572" s="828"/>
      <c r="U572" s="828"/>
      <c r="V572" s="828"/>
      <c r="W572" s="828"/>
      <c r="X572" s="828"/>
      <c r="Y572" s="828"/>
      <c r="Z572" s="828"/>
      <c r="AA572" s="828"/>
      <c r="AB572" s="828"/>
      <c r="AC572" s="828"/>
      <c r="AD572" s="828"/>
      <c r="AE572" s="828"/>
      <c r="AF572" s="828"/>
      <c r="AG572" s="828"/>
      <c r="AH572" s="828"/>
      <c r="AI572" s="828"/>
      <c r="AJ572" s="828"/>
      <c r="AK572" s="828"/>
      <c r="AL572" s="828"/>
      <c r="AM572" s="828"/>
      <c r="AN572" s="828"/>
      <c r="AO572" s="828"/>
      <c r="AP572" s="828"/>
      <c r="AQ572" s="828"/>
      <c r="AR572" s="828"/>
      <c r="AS572" s="828"/>
    </row>
    <row r="573" spans="1:45" ht="15.75" customHeight="1">
      <c r="A573" s="763"/>
      <c r="B573" s="838" t="s">
        <v>211</v>
      </c>
      <c r="C573" s="744"/>
      <c r="D573" s="1013">
        <v>1</v>
      </c>
      <c r="E573" s="759">
        <v>0</v>
      </c>
      <c r="F573" s="828"/>
      <c r="G573" s="828"/>
      <c r="H573" s="828"/>
      <c r="L573" s="828"/>
      <c r="M573" s="828"/>
      <c r="N573" s="828"/>
      <c r="O573" s="828"/>
      <c r="P573" s="828"/>
      <c r="Q573" s="828"/>
      <c r="R573" s="828"/>
      <c r="S573" s="828"/>
      <c r="T573" s="828"/>
      <c r="U573" s="828"/>
      <c r="V573" s="828"/>
      <c r="W573" s="828"/>
      <c r="X573" s="828"/>
      <c r="Y573" s="828"/>
      <c r="Z573" s="828"/>
      <c r="AA573" s="828"/>
      <c r="AB573" s="828"/>
      <c r="AC573" s="828"/>
      <c r="AD573" s="828"/>
      <c r="AE573" s="828"/>
      <c r="AF573" s="828"/>
      <c r="AG573" s="828"/>
      <c r="AH573" s="828"/>
      <c r="AI573" s="828"/>
      <c r="AJ573" s="828"/>
      <c r="AK573" s="828"/>
      <c r="AL573" s="828"/>
      <c r="AM573" s="828"/>
      <c r="AN573" s="828"/>
      <c r="AO573" s="828"/>
      <c r="AP573" s="828"/>
      <c r="AQ573" s="828"/>
      <c r="AR573" s="828"/>
      <c r="AS573" s="828"/>
    </row>
    <row r="574" spans="1:45" ht="15.75" customHeight="1">
      <c r="A574" s="763"/>
      <c r="B574" s="838" t="s">
        <v>44</v>
      </c>
      <c r="C574" s="744"/>
      <c r="D574" s="1013">
        <v>1</v>
      </c>
      <c r="E574" s="759">
        <v>0</v>
      </c>
      <c r="F574" s="828"/>
      <c r="G574" s="828"/>
      <c r="H574" s="828"/>
      <c r="L574" s="828"/>
      <c r="M574" s="828"/>
      <c r="N574" s="828"/>
      <c r="O574" s="828"/>
      <c r="P574" s="828"/>
      <c r="Q574" s="828"/>
      <c r="R574" s="828"/>
      <c r="S574" s="828"/>
      <c r="T574" s="828"/>
      <c r="U574" s="828"/>
      <c r="V574" s="828"/>
      <c r="W574" s="828"/>
      <c r="X574" s="828"/>
      <c r="Y574" s="828"/>
      <c r="Z574" s="828"/>
      <c r="AA574" s="828"/>
      <c r="AB574" s="828"/>
      <c r="AC574" s="828"/>
      <c r="AD574" s="828"/>
      <c r="AE574" s="828"/>
      <c r="AF574" s="828"/>
      <c r="AG574" s="828"/>
      <c r="AH574" s="828"/>
      <c r="AI574" s="828"/>
      <c r="AJ574" s="828"/>
      <c r="AK574" s="828"/>
      <c r="AL574" s="828"/>
      <c r="AM574" s="828"/>
      <c r="AN574" s="828"/>
      <c r="AO574" s="828"/>
      <c r="AP574" s="828"/>
      <c r="AQ574" s="828"/>
      <c r="AR574" s="828"/>
      <c r="AS574" s="828"/>
    </row>
    <row r="575" spans="1:45" ht="15.75" customHeight="1">
      <c r="A575" s="763"/>
      <c r="B575" s="838" t="s">
        <v>43</v>
      </c>
      <c r="C575" s="744"/>
      <c r="D575" s="1013">
        <v>1.5</v>
      </c>
      <c r="E575" s="759">
        <v>0</v>
      </c>
      <c r="F575" s="828"/>
      <c r="G575" s="828"/>
      <c r="H575" s="828"/>
      <c r="L575" s="828"/>
      <c r="M575" s="828"/>
      <c r="N575" s="828"/>
      <c r="O575" s="828"/>
      <c r="P575" s="828"/>
      <c r="Q575" s="828"/>
      <c r="R575" s="828"/>
      <c r="S575" s="828"/>
      <c r="T575" s="828"/>
      <c r="U575" s="828"/>
      <c r="V575" s="828"/>
      <c r="W575" s="828"/>
      <c r="X575" s="828"/>
      <c r="Y575" s="828"/>
      <c r="Z575" s="828"/>
      <c r="AA575" s="828"/>
      <c r="AB575" s="828"/>
      <c r="AC575" s="828"/>
      <c r="AD575" s="828"/>
      <c r="AE575" s="828"/>
      <c r="AF575" s="828"/>
      <c r="AG575" s="828"/>
      <c r="AH575" s="828"/>
      <c r="AI575" s="828"/>
      <c r="AJ575" s="828"/>
      <c r="AK575" s="828"/>
      <c r="AL575" s="828"/>
      <c r="AM575" s="828"/>
      <c r="AN575" s="828"/>
      <c r="AO575" s="828"/>
      <c r="AP575" s="828"/>
      <c r="AQ575" s="828"/>
      <c r="AR575" s="828"/>
      <c r="AS575" s="828"/>
    </row>
    <row r="576" spans="1:45" ht="15.75" customHeight="1">
      <c r="A576" s="763"/>
      <c r="B576" s="838" t="s">
        <v>653</v>
      </c>
      <c r="C576" s="744"/>
      <c r="D576" s="1013">
        <v>0</v>
      </c>
      <c r="E576" s="759">
        <v>0</v>
      </c>
      <c r="F576" s="828"/>
      <c r="G576" s="828"/>
      <c r="H576" s="828"/>
      <c r="L576" s="828"/>
      <c r="M576" s="828"/>
      <c r="N576" s="828"/>
      <c r="O576" s="828"/>
      <c r="P576" s="828"/>
      <c r="Q576" s="828"/>
      <c r="R576" s="828"/>
      <c r="S576" s="828"/>
      <c r="T576" s="828"/>
      <c r="U576" s="828"/>
      <c r="V576" s="828"/>
      <c r="W576" s="828"/>
      <c r="X576" s="828"/>
      <c r="Y576" s="828"/>
      <c r="Z576" s="828"/>
      <c r="AA576" s="828"/>
      <c r="AB576" s="828"/>
      <c r="AC576" s="828"/>
      <c r="AD576" s="828"/>
      <c r="AE576" s="828"/>
      <c r="AF576" s="828"/>
      <c r="AG576" s="828"/>
      <c r="AH576" s="828"/>
      <c r="AI576" s="828"/>
      <c r="AJ576" s="828"/>
      <c r="AK576" s="828"/>
      <c r="AL576" s="828"/>
      <c r="AM576" s="828"/>
      <c r="AN576" s="828"/>
      <c r="AO576" s="828"/>
      <c r="AP576" s="828"/>
      <c r="AQ576" s="828"/>
      <c r="AR576" s="828"/>
      <c r="AS576" s="828"/>
    </row>
    <row r="577" spans="1:45" ht="15.75" customHeight="1">
      <c r="A577" s="763"/>
      <c r="B577" s="838" t="s">
        <v>213</v>
      </c>
      <c r="C577" s="744"/>
      <c r="D577" s="1012" t="s">
        <v>214</v>
      </c>
      <c r="E577" s="1253"/>
      <c r="F577" s="828"/>
      <c r="G577" s="828"/>
      <c r="H577" s="828"/>
      <c r="L577" s="828"/>
      <c r="M577" s="828"/>
      <c r="N577" s="828"/>
      <c r="O577" s="828"/>
      <c r="P577" s="828"/>
      <c r="Q577" s="828"/>
      <c r="R577" s="828"/>
      <c r="S577" s="828"/>
      <c r="T577" s="828"/>
      <c r="U577" s="828"/>
      <c r="V577" s="828"/>
      <c r="W577" s="828"/>
      <c r="X577" s="828"/>
      <c r="Y577" s="828"/>
      <c r="Z577" s="828"/>
      <c r="AA577" s="828"/>
      <c r="AB577" s="828"/>
      <c r="AC577" s="828"/>
      <c r="AD577" s="828"/>
      <c r="AE577" s="828"/>
      <c r="AF577" s="828"/>
      <c r="AG577" s="828"/>
      <c r="AH577" s="828"/>
      <c r="AI577" s="828"/>
      <c r="AJ577" s="828"/>
      <c r="AK577" s="828"/>
      <c r="AL577" s="828"/>
      <c r="AM577" s="828"/>
      <c r="AN577" s="828"/>
      <c r="AO577" s="828"/>
      <c r="AP577" s="828"/>
      <c r="AQ577" s="828"/>
      <c r="AR577" s="828"/>
      <c r="AS577" s="828"/>
    </row>
    <row r="578" spans="1:45" s="887" customFormat="1" ht="15.75" customHeight="1">
      <c r="A578" s="763"/>
      <c r="B578" s="838" t="s">
        <v>215</v>
      </c>
      <c r="C578" s="744"/>
      <c r="D578" s="1012" t="s">
        <v>216</v>
      </c>
      <c r="E578" s="1152"/>
      <c r="F578" s="828"/>
      <c r="G578" s="828"/>
      <c r="H578" s="828"/>
      <c r="I578" s="828"/>
      <c r="J578" s="828"/>
      <c r="K578" s="828"/>
      <c r="L578" s="828"/>
      <c r="M578" s="828"/>
      <c r="N578" s="828"/>
      <c r="O578" s="828"/>
      <c r="P578" s="828"/>
      <c r="Q578" s="828"/>
      <c r="R578" s="828"/>
      <c r="S578" s="828"/>
      <c r="T578" s="828"/>
      <c r="U578" s="828"/>
      <c r="V578" s="828"/>
      <c r="W578" s="828"/>
      <c r="X578" s="828"/>
      <c r="Y578" s="828"/>
      <c r="Z578" s="828"/>
      <c r="AA578" s="828"/>
      <c r="AB578" s="828"/>
      <c r="AC578" s="828"/>
      <c r="AD578" s="828"/>
      <c r="AE578" s="828"/>
      <c r="AF578" s="828"/>
      <c r="AG578" s="828"/>
      <c r="AH578" s="828"/>
      <c r="AI578" s="828"/>
      <c r="AJ578" s="828"/>
      <c r="AK578" s="828"/>
      <c r="AL578" s="828"/>
      <c r="AM578" s="828"/>
      <c r="AN578" s="828"/>
      <c r="AO578" s="828"/>
      <c r="AP578" s="828"/>
      <c r="AQ578" s="828"/>
      <c r="AR578" s="828"/>
      <c r="AS578" s="828"/>
    </row>
    <row r="579" spans="1:45" s="837" customFormat="1" ht="15.75" customHeight="1">
      <c r="A579" s="763"/>
      <c r="B579" s="838" t="s">
        <v>217</v>
      </c>
      <c r="C579" s="744"/>
      <c r="D579" s="1012" t="s">
        <v>218</v>
      </c>
      <c r="E579" s="1152"/>
      <c r="F579" s="828"/>
      <c r="G579" s="828"/>
      <c r="H579" s="828"/>
      <c r="I579" s="828"/>
      <c r="J579" s="828"/>
      <c r="K579" s="828"/>
      <c r="L579" s="828"/>
      <c r="M579" s="828"/>
      <c r="N579" s="828"/>
      <c r="O579" s="828"/>
      <c r="P579" s="828"/>
      <c r="Q579" s="828"/>
      <c r="R579" s="828"/>
      <c r="S579" s="828"/>
      <c r="T579" s="828"/>
      <c r="U579" s="828"/>
      <c r="V579" s="828"/>
      <c r="W579" s="828"/>
      <c r="X579" s="828"/>
      <c r="Y579" s="828"/>
      <c r="Z579" s="828"/>
      <c r="AA579" s="828"/>
      <c r="AB579" s="828"/>
      <c r="AC579" s="828"/>
      <c r="AD579" s="828"/>
      <c r="AE579" s="828"/>
      <c r="AF579" s="828"/>
      <c r="AG579" s="828"/>
      <c r="AH579" s="828"/>
      <c r="AI579" s="828"/>
      <c r="AJ579" s="828"/>
      <c r="AK579" s="828"/>
      <c r="AL579" s="828"/>
      <c r="AM579" s="828"/>
      <c r="AN579" s="828"/>
      <c r="AO579" s="828"/>
      <c r="AP579" s="828"/>
      <c r="AQ579" s="828"/>
      <c r="AR579" s="828"/>
      <c r="AS579" s="828"/>
    </row>
    <row r="580" spans="1:45" ht="15.75" customHeight="1">
      <c r="A580" s="763"/>
      <c r="B580" s="838" t="s">
        <v>219</v>
      </c>
      <c r="C580" s="744"/>
      <c r="D580" s="1012" t="s">
        <v>220</v>
      </c>
      <c r="E580" s="1152"/>
      <c r="F580" s="828"/>
      <c r="G580" s="828"/>
      <c r="H580" s="828"/>
      <c r="L580" s="828"/>
      <c r="M580" s="828"/>
      <c r="N580" s="828"/>
      <c r="O580" s="828"/>
      <c r="P580" s="828"/>
      <c r="Q580" s="828"/>
      <c r="R580" s="828"/>
      <c r="S580" s="828"/>
      <c r="T580" s="828"/>
      <c r="U580" s="828"/>
      <c r="V580" s="828"/>
      <c r="W580" s="828"/>
      <c r="X580" s="828"/>
      <c r="Y580" s="828"/>
      <c r="Z580" s="828"/>
      <c r="AA580" s="828"/>
      <c r="AB580" s="828"/>
      <c r="AC580" s="828"/>
      <c r="AD580" s="828"/>
      <c r="AE580" s="828"/>
      <c r="AF580" s="828"/>
      <c r="AG580" s="828"/>
      <c r="AH580" s="828"/>
      <c r="AI580" s="828"/>
      <c r="AJ580" s="828"/>
      <c r="AK580" s="828"/>
      <c r="AL580" s="828"/>
      <c r="AM580" s="828"/>
      <c r="AN580" s="828"/>
      <c r="AO580" s="828"/>
      <c r="AP580" s="828"/>
      <c r="AQ580" s="828"/>
      <c r="AR580" s="828"/>
      <c r="AS580" s="828"/>
    </row>
    <row r="581" spans="1:45" ht="15.75">
      <c r="A581" s="755"/>
      <c r="B581" s="840" t="s">
        <v>548</v>
      </c>
      <c r="C581" s="744" t="s">
        <v>3015</v>
      </c>
      <c r="D581" s="1013">
        <v>18</v>
      </c>
      <c r="E581" s="759">
        <v>0</v>
      </c>
      <c r="F581" s="828"/>
      <c r="G581" s="828"/>
      <c r="H581" s="828"/>
      <c r="L581" s="828"/>
      <c r="M581" s="828"/>
      <c r="N581" s="828"/>
      <c r="O581" s="828"/>
      <c r="P581" s="828"/>
      <c r="Q581" s="828"/>
      <c r="R581" s="828"/>
      <c r="S581" s="828"/>
      <c r="T581" s="828"/>
      <c r="U581" s="828"/>
      <c r="V581" s="828"/>
      <c r="W581" s="828"/>
      <c r="X581" s="828"/>
      <c r="Y581" s="828"/>
      <c r="Z581" s="828"/>
      <c r="AA581" s="828"/>
      <c r="AB581" s="828"/>
      <c r="AC581" s="828"/>
      <c r="AD581" s="828"/>
      <c r="AE581" s="828"/>
      <c r="AF581" s="828"/>
      <c r="AG581" s="828"/>
      <c r="AH581" s="828"/>
      <c r="AI581" s="828"/>
      <c r="AJ581" s="828"/>
      <c r="AK581" s="828"/>
      <c r="AL581" s="828"/>
      <c r="AM581" s="828"/>
      <c r="AN581" s="828"/>
      <c r="AO581" s="828"/>
      <c r="AP581" s="828"/>
      <c r="AQ581" s="828"/>
      <c r="AR581" s="828"/>
      <c r="AS581" s="828"/>
    </row>
    <row r="582" spans="1:45" ht="15.75">
      <c r="A582" s="764"/>
      <c r="B582" s="842" t="s">
        <v>549</v>
      </c>
      <c r="C582" s="754" t="s">
        <v>3016</v>
      </c>
      <c r="D582" s="1032">
        <v>10</v>
      </c>
      <c r="E582" s="1045">
        <v>0</v>
      </c>
      <c r="F582" s="828"/>
      <c r="G582" s="828"/>
      <c r="H582" s="828"/>
      <c r="L582" s="828"/>
      <c r="M582" s="828"/>
      <c r="N582" s="828"/>
      <c r="O582" s="828"/>
      <c r="P582" s="828"/>
      <c r="Q582" s="828"/>
      <c r="R582" s="828"/>
      <c r="S582" s="828"/>
      <c r="T582" s="828"/>
      <c r="U582" s="828"/>
      <c r="V582" s="828"/>
      <c r="W582" s="828"/>
      <c r="X582" s="828"/>
      <c r="Y582" s="828"/>
      <c r="Z582" s="828"/>
      <c r="AA582" s="828"/>
      <c r="AB582" s="828"/>
      <c r="AC582" s="828"/>
      <c r="AD582" s="828"/>
      <c r="AE582" s="828"/>
      <c r="AF582" s="828"/>
      <c r="AG582" s="828"/>
      <c r="AH582" s="828"/>
      <c r="AI582" s="828"/>
      <c r="AJ582" s="828"/>
      <c r="AK582" s="828"/>
      <c r="AL582" s="828"/>
      <c r="AM582" s="828"/>
      <c r="AN582" s="828"/>
      <c r="AO582" s="828"/>
      <c r="AP582" s="828"/>
      <c r="AQ582" s="828"/>
      <c r="AR582" s="828"/>
      <c r="AS582" s="828"/>
    </row>
    <row r="583" spans="1:45" ht="31.5">
      <c r="A583" s="763">
        <v>812</v>
      </c>
      <c r="B583" s="865" t="s">
        <v>231</v>
      </c>
      <c r="C583" s="744"/>
      <c r="D583" s="743"/>
      <c r="E583" s="1016"/>
      <c r="F583" s="828"/>
      <c r="G583" s="828"/>
      <c r="H583" s="828"/>
      <c r="L583" s="828"/>
      <c r="M583" s="828"/>
      <c r="N583" s="828"/>
      <c r="O583" s="828"/>
      <c r="P583" s="828"/>
      <c r="Q583" s="828"/>
      <c r="R583" s="828"/>
      <c r="S583" s="828"/>
      <c r="T583" s="828"/>
      <c r="U583" s="828"/>
      <c r="V583" s="828"/>
      <c r="W583" s="828"/>
      <c r="X583" s="828"/>
      <c r="Y583" s="828"/>
      <c r="Z583" s="828"/>
      <c r="AA583" s="828"/>
      <c r="AB583" s="828"/>
      <c r="AC583" s="828"/>
      <c r="AD583" s="828"/>
      <c r="AE583" s="828"/>
      <c r="AF583" s="828"/>
      <c r="AG583" s="828"/>
      <c r="AH583" s="828"/>
      <c r="AI583" s="828"/>
      <c r="AJ583" s="828"/>
      <c r="AK583" s="828"/>
      <c r="AL583" s="828"/>
      <c r="AM583" s="828"/>
      <c r="AN583" s="828"/>
      <c r="AO583" s="828"/>
      <c r="AP583" s="828"/>
      <c r="AQ583" s="828"/>
      <c r="AR583" s="828"/>
      <c r="AS583" s="828"/>
    </row>
    <row r="584" spans="1:45" ht="31.5">
      <c r="A584" s="763"/>
      <c r="B584" s="839" t="s">
        <v>192</v>
      </c>
      <c r="C584" s="744" t="s">
        <v>3021</v>
      </c>
      <c r="D584" s="1013">
        <v>0</v>
      </c>
      <c r="E584" s="759">
        <v>0</v>
      </c>
      <c r="F584" s="828"/>
      <c r="G584" s="828"/>
      <c r="H584" s="828"/>
      <c r="L584" s="828"/>
      <c r="M584" s="828"/>
      <c r="N584" s="828"/>
      <c r="O584" s="828"/>
      <c r="P584" s="828"/>
      <c r="Q584" s="828"/>
      <c r="R584" s="828"/>
      <c r="S584" s="828"/>
      <c r="T584" s="828"/>
      <c r="U584" s="828"/>
      <c r="V584" s="828"/>
      <c r="W584" s="828"/>
      <c r="X584" s="828"/>
      <c r="Y584" s="828"/>
      <c r="Z584" s="828"/>
      <c r="AA584" s="828"/>
      <c r="AB584" s="828"/>
      <c r="AC584" s="828"/>
      <c r="AD584" s="828"/>
      <c r="AE584" s="828"/>
      <c r="AF584" s="828"/>
      <c r="AG584" s="828"/>
      <c r="AH584" s="828"/>
      <c r="AI584" s="828"/>
      <c r="AJ584" s="828"/>
      <c r="AK584" s="828"/>
      <c r="AL584" s="828"/>
      <c r="AM584" s="828"/>
      <c r="AN584" s="828"/>
      <c r="AO584" s="828"/>
      <c r="AP584" s="828"/>
      <c r="AQ584" s="828"/>
      <c r="AR584" s="828"/>
      <c r="AS584" s="828"/>
    </row>
    <row r="585" spans="1:45" ht="15.75" customHeight="1">
      <c r="A585" s="763"/>
      <c r="B585" s="840" t="s">
        <v>194</v>
      </c>
      <c r="C585" s="744" t="s">
        <v>3022</v>
      </c>
      <c r="D585" s="1013"/>
      <c r="E585" s="759"/>
      <c r="F585" s="828"/>
      <c r="G585" s="828"/>
      <c r="H585" s="828"/>
      <c r="L585" s="828"/>
      <c r="M585" s="828"/>
      <c r="N585" s="828"/>
      <c r="O585" s="828"/>
      <c r="P585" s="828"/>
      <c r="Q585" s="828"/>
      <c r="R585" s="828"/>
      <c r="S585" s="828"/>
      <c r="T585" s="828"/>
      <c r="U585" s="828"/>
      <c r="V585" s="828"/>
      <c r="W585" s="828"/>
      <c r="X585" s="828"/>
      <c r="Y585" s="828"/>
      <c r="Z585" s="828"/>
      <c r="AA585" s="828"/>
      <c r="AB585" s="828"/>
      <c r="AC585" s="828"/>
      <c r="AD585" s="828"/>
      <c r="AE585" s="828"/>
      <c r="AF585" s="828"/>
      <c r="AG585" s="828"/>
      <c r="AH585" s="828"/>
      <c r="AI585" s="828"/>
      <c r="AJ585" s="828"/>
      <c r="AK585" s="828"/>
      <c r="AL585" s="828"/>
      <c r="AM585" s="828"/>
      <c r="AN585" s="828"/>
      <c r="AO585" s="828"/>
      <c r="AP585" s="828"/>
      <c r="AQ585" s="828"/>
      <c r="AR585" s="828"/>
      <c r="AS585" s="828"/>
    </row>
    <row r="586" spans="1:45" ht="15.75">
      <c r="A586" s="763"/>
      <c r="B586" s="838" t="s">
        <v>196</v>
      </c>
      <c r="C586" s="744"/>
      <c r="D586" s="1013">
        <v>0</v>
      </c>
      <c r="E586" s="759">
        <v>0</v>
      </c>
      <c r="F586" s="828"/>
      <c r="G586" s="828"/>
      <c r="H586" s="828"/>
      <c r="L586" s="828"/>
      <c r="M586" s="828"/>
      <c r="N586" s="828"/>
      <c r="O586" s="828"/>
      <c r="P586" s="828"/>
      <c r="Q586" s="828"/>
      <c r="R586" s="828"/>
      <c r="S586" s="828"/>
      <c r="T586" s="828"/>
      <c r="U586" s="828"/>
      <c r="V586" s="828"/>
      <c r="W586" s="828"/>
      <c r="X586" s="828"/>
      <c r="Y586" s="828"/>
      <c r="Z586" s="828"/>
      <c r="AA586" s="828"/>
      <c r="AB586" s="828"/>
      <c r="AC586" s="828"/>
      <c r="AD586" s="828"/>
      <c r="AE586" s="828"/>
      <c r="AF586" s="828"/>
      <c r="AG586" s="828"/>
      <c r="AH586" s="828"/>
      <c r="AI586" s="828"/>
      <c r="AJ586" s="828"/>
      <c r="AK586" s="828"/>
      <c r="AL586" s="828"/>
      <c r="AM586" s="828"/>
      <c r="AN586" s="828"/>
      <c r="AO586" s="828"/>
      <c r="AP586" s="828"/>
      <c r="AQ586" s="828"/>
      <c r="AR586" s="828"/>
      <c r="AS586" s="828"/>
    </row>
    <row r="587" spans="1:45" ht="15.75">
      <c r="A587" s="763"/>
      <c r="B587" s="838" t="s">
        <v>197</v>
      </c>
      <c r="C587" s="744"/>
      <c r="D587" s="1013">
        <v>1</v>
      </c>
      <c r="E587" s="759">
        <v>0</v>
      </c>
      <c r="F587" s="828"/>
      <c r="G587" s="828"/>
      <c r="H587" s="828"/>
      <c r="L587" s="828"/>
      <c r="M587" s="828"/>
      <c r="N587" s="828"/>
      <c r="O587" s="828"/>
      <c r="P587" s="828"/>
      <c r="Q587" s="828"/>
      <c r="R587" s="828"/>
      <c r="S587" s="828"/>
      <c r="T587" s="828"/>
      <c r="U587" s="828"/>
      <c r="V587" s="828"/>
      <c r="W587" s="828"/>
      <c r="X587" s="828"/>
      <c r="Y587" s="828"/>
      <c r="Z587" s="828"/>
      <c r="AA587" s="828"/>
      <c r="AB587" s="828"/>
      <c r="AC587" s="828"/>
      <c r="AD587" s="828"/>
      <c r="AE587" s="828"/>
      <c r="AF587" s="828"/>
      <c r="AG587" s="828"/>
      <c r="AH587" s="828"/>
      <c r="AI587" s="828"/>
      <c r="AJ587" s="828"/>
      <c r="AK587" s="828"/>
      <c r="AL587" s="828"/>
      <c r="AM587" s="828"/>
      <c r="AN587" s="828"/>
      <c r="AO587" s="828"/>
      <c r="AP587" s="828"/>
      <c r="AQ587" s="828"/>
      <c r="AR587" s="828"/>
      <c r="AS587" s="828"/>
    </row>
    <row r="588" spans="1:45" ht="15.75">
      <c r="A588" s="763"/>
      <c r="B588" s="838" t="s">
        <v>598</v>
      </c>
      <c r="C588" s="744"/>
      <c r="D588" s="1012"/>
      <c r="E588" s="759"/>
      <c r="F588" s="828"/>
      <c r="G588" s="828"/>
      <c r="H588" s="828"/>
      <c r="L588" s="828"/>
      <c r="M588" s="828"/>
      <c r="N588" s="828"/>
      <c r="O588" s="828"/>
      <c r="P588" s="828"/>
      <c r="Q588" s="828"/>
      <c r="R588" s="828"/>
      <c r="S588" s="828"/>
      <c r="T588" s="828"/>
      <c r="U588" s="828"/>
      <c r="V588" s="828"/>
      <c r="W588" s="828"/>
      <c r="X588" s="828"/>
      <c r="Y588" s="828"/>
      <c r="Z588" s="828"/>
      <c r="AA588" s="828"/>
      <c r="AB588" s="828"/>
      <c r="AC588" s="828"/>
      <c r="AD588" s="828"/>
      <c r="AE588" s="828"/>
      <c r="AF588" s="828"/>
      <c r="AG588" s="828"/>
      <c r="AH588" s="828"/>
      <c r="AI588" s="828"/>
      <c r="AJ588" s="828"/>
      <c r="AK588" s="828"/>
      <c r="AL588" s="828"/>
      <c r="AM588" s="828"/>
      <c r="AN588" s="828"/>
      <c r="AO588" s="828"/>
      <c r="AP588" s="828"/>
      <c r="AQ588" s="828"/>
      <c r="AR588" s="828"/>
      <c r="AS588" s="828"/>
    </row>
    <row r="589" spans="1:45" ht="15.75">
      <c r="A589" s="770"/>
      <c r="B589" s="838" t="s">
        <v>599</v>
      </c>
      <c r="C589" s="744"/>
      <c r="D589" s="1012" t="s">
        <v>600</v>
      </c>
      <c r="E589" s="1253"/>
      <c r="F589" s="828"/>
      <c r="G589" s="828"/>
      <c r="H589" s="828"/>
      <c r="L589" s="828"/>
      <c r="M589" s="828"/>
      <c r="N589" s="828"/>
      <c r="O589" s="828"/>
      <c r="P589" s="828"/>
      <c r="Q589" s="828"/>
      <c r="R589" s="828"/>
      <c r="S589" s="828"/>
      <c r="T589" s="828"/>
      <c r="U589" s="828"/>
      <c r="V589" s="828"/>
      <c r="W589" s="828"/>
      <c r="X589" s="828"/>
      <c r="Y589" s="828"/>
      <c r="Z589" s="828"/>
      <c r="AA589" s="828"/>
      <c r="AB589" s="828"/>
      <c r="AC589" s="828"/>
      <c r="AD589" s="828"/>
      <c r="AE589" s="828"/>
      <c r="AF589" s="828"/>
      <c r="AG589" s="828"/>
      <c r="AH589" s="828"/>
      <c r="AI589" s="828"/>
      <c r="AJ589" s="828"/>
      <c r="AK589" s="828"/>
      <c r="AL589" s="828"/>
      <c r="AM589" s="828"/>
      <c r="AN589" s="828"/>
      <c r="AO589" s="828"/>
      <c r="AP589" s="828"/>
      <c r="AQ589" s="828"/>
      <c r="AR589" s="828"/>
      <c r="AS589" s="828"/>
    </row>
    <row r="590" spans="1:45" ht="15.75">
      <c r="A590" s="763"/>
      <c r="B590" s="838" t="s">
        <v>199</v>
      </c>
      <c r="C590" s="744"/>
      <c r="D590" s="1012" t="s">
        <v>602</v>
      </c>
      <c r="E590" s="1152"/>
      <c r="F590" s="828"/>
      <c r="G590" s="828"/>
      <c r="H590" s="828"/>
      <c r="L590" s="828"/>
      <c r="M590" s="828"/>
      <c r="N590" s="828"/>
      <c r="O590" s="828"/>
      <c r="P590" s="828"/>
      <c r="Q590" s="828"/>
      <c r="R590" s="828"/>
      <c r="S590" s="828"/>
      <c r="T590" s="828"/>
      <c r="U590" s="828"/>
      <c r="V590" s="828"/>
      <c r="W590" s="828"/>
      <c r="X590" s="828"/>
      <c r="Y590" s="828"/>
      <c r="Z590" s="828"/>
      <c r="AA590" s="828"/>
      <c r="AB590" s="828"/>
      <c r="AC590" s="828"/>
      <c r="AD590" s="828"/>
      <c r="AE590" s="828"/>
      <c r="AF590" s="828"/>
      <c r="AG590" s="828"/>
      <c r="AH590" s="828"/>
      <c r="AI590" s="828"/>
      <c r="AJ590" s="828"/>
      <c r="AK590" s="828"/>
      <c r="AL590" s="828"/>
      <c r="AM590" s="828"/>
      <c r="AN590" s="828"/>
      <c r="AO590" s="828"/>
      <c r="AP590" s="828"/>
      <c r="AQ590" s="828"/>
      <c r="AR590" s="828"/>
      <c r="AS590" s="828"/>
    </row>
    <row r="591" spans="1:45" ht="15.75" customHeight="1">
      <c r="A591" s="763"/>
      <c r="B591" s="838" t="s">
        <v>201</v>
      </c>
      <c r="C591" s="744"/>
      <c r="D591" s="1012" t="s">
        <v>602</v>
      </c>
      <c r="E591" s="1152"/>
      <c r="F591" s="828"/>
      <c r="G591" s="828"/>
      <c r="H591" s="828"/>
      <c r="L591" s="828"/>
      <c r="M591" s="828"/>
      <c r="N591" s="828"/>
      <c r="O591" s="828"/>
      <c r="P591" s="828"/>
      <c r="Q591" s="828"/>
      <c r="R591" s="828"/>
      <c r="S591" s="828"/>
      <c r="T591" s="828"/>
      <c r="U591" s="828"/>
      <c r="V591" s="828"/>
      <c r="W591" s="828"/>
      <c r="X591" s="828"/>
      <c r="Y591" s="828"/>
      <c r="Z591" s="828"/>
      <c r="AA591" s="828"/>
      <c r="AB591" s="828"/>
      <c r="AC591" s="828"/>
      <c r="AD591" s="828"/>
      <c r="AE591" s="828"/>
      <c r="AF591" s="828"/>
      <c r="AG591" s="828"/>
      <c r="AH591" s="828"/>
      <c r="AI591" s="828"/>
      <c r="AJ591" s="828"/>
      <c r="AK591" s="828"/>
      <c r="AL591" s="828"/>
      <c r="AM591" s="828"/>
      <c r="AN591" s="828"/>
      <c r="AO591" s="828"/>
      <c r="AP591" s="828"/>
      <c r="AQ591" s="828"/>
      <c r="AR591" s="828"/>
      <c r="AS591" s="828"/>
    </row>
    <row r="592" spans="1:45" ht="15.75">
      <c r="A592" s="763"/>
      <c r="B592" s="838" t="s">
        <v>603</v>
      </c>
      <c r="C592" s="744"/>
      <c r="D592" s="1012" t="s">
        <v>604</v>
      </c>
      <c r="E592" s="1152"/>
      <c r="F592" s="828"/>
      <c r="G592" s="828"/>
      <c r="H592" s="828"/>
      <c r="L592" s="828"/>
      <c r="M592" s="828"/>
      <c r="N592" s="828"/>
      <c r="O592" s="828"/>
      <c r="P592" s="828"/>
      <c r="Q592" s="828"/>
      <c r="R592" s="828"/>
      <c r="S592" s="828"/>
      <c r="T592" s="828"/>
      <c r="U592" s="828"/>
      <c r="V592" s="828"/>
      <c r="W592" s="828"/>
      <c r="X592" s="828"/>
      <c r="Y592" s="828"/>
      <c r="Z592" s="828"/>
      <c r="AA592" s="828"/>
      <c r="AB592" s="828"/>
      <c r="AC592" s="828"/>
      <c r="AD592" s="828"/>
      <c r="AE592" s="828"/>
      <c r="AF592" s="828"/>
      <c r="AG592" s="828"/>
      <c r="AH592" s="828"/>
      <c r="AI592" s="828"/>
      <c r="AJ592" s="828"/>
      <c r="AK592" s="828"/>
      <c r="AL592" s="828"/>
      <c r="AM592" s="828"/>
      <c r="AN592" s="828"/>
      <c r="AO592" s="828"/>
      <c r="AP592" s="828"/>
      <c r="AQ592" s="828"/>
      <c r="AR592" s="828"/>
      <c r="AS592" s="828"/>
    </row>
    <row r="593" spans="1:45" s="887" customFormat="1" ht="47.25">
      <c r="A593" s="763">
        <v>812</v>
      </c>
      <c r="B593" s="839" t="s">
        <v>2131</v>
      </c>
      <c r="C593" s="761" t="s">
        <v>3026</v>
      </c>
      <c r="D593" s="1037">
        <v>140</v>
      </c>
      <c r="E593" s="759">
        <v>0</v>
      </c>
      <c r="F593" s="828"/>
      <c r="G593" s="828"/>
      <c r="H593" s="828"/>
      <c r="I593" s="828"/>
      <c r="J593" s="828"/>
      <c r="K593" s="828"/>
      <c r="L593" s="828"/>
      <c r="M593" s="828"/>
      <c r="N593" s="828"/>
      <c r="O593" s="828"/>
      <c r="P593" s="828"/>
      <c r="Q593" s="828"/>
      <c r="R593" s="828"/>
      <c r="S593" s="828"/>
      <c r="T593" s="828"/>
      <c r="U593" s="828"/>
      <c r="V593" s="828"/>
      <c r="W593" s="828"/>
      <c r="X593" s="828"/>
      <c r="Y593" s="828"/>
      <c r="Z593" s="828"/>
      <c r="AA593" s="828"/>
      <c r="AB593" s="828"/>
      <c r="AC593" s="828"/>
      <c r="AD593" s="828"/>
      <c r="AE593" s="828"/>
      <c r="AF593" s="828"/>
      <c r="AG593" s="828"/>
      <c r="AH593" s="828"/>
      <c r="AI593" s="828"/>
      <c r="AJ593" s="828"/>
      <c r="AK593" s="828"/>
      <c r="AL593" s="828"/>
      <c r="AM593" s="828"/>
      <c r="AN593" s="828"/>
      <c r="AO593" s="828"/>
      <c r="AP593" s="828"/>
      <c r="AQ593" s="828"/>
      <c r="AR593" s="828"/>
      <c r="AS593" s="828"/>
    </row>
    <row r="594" spans="1:45" s="837" customFormat="1" ht="15.75">
      <c r="A594" s="763"/>
      <c r="B594" s="840" t="s">
        <v>205</v>
      </c>
      <c r="C594" s="744" t="s">
        <v>3027</v>
      </c>
      <c r="D594" s="783"/>
      <c r="E594" s="759"/>
      <c r="F594" s="828"/>
      <c r="G594" s="828"/>
      <c r="H594" s="828"/>
      <c r="I594" s="828"/>
      <c r="J594" s="828"/>
      <c r="K594" s="828"/>
      <c r="L594" s="828"/>
      <c r="M594" s="828"/>
      <c r="N594" s="828"/>
      <c r="O594" s="828"/>
      <c r="P594" s="828"/>
      <c r="Q594" s="828"/>
      <c r="R594" s="828"/>
      <c r="S594" s="828"/>
      <c r="T594" s="828"/>
      <c r="U594" s="828"/>
      <c r="V594" s="828"/>
      <c r="W594" s="828"/>
      <c r="X594" s="828"/>
      <c r="Y594" s="828"/>
      <c r="Z594" s="828"/>
      <c r="AA594" s="828"/>
      <c r="AB594" s="828"/>
      <c r="AC594" s="828"/>
      <c r="AD594" s="828"/>
      <c r="AE594" s="828"/>
      <c r="AF594" s="828"/>
      <c r="AG594" s="828"/>
      <c r="AH594" s="828"/>
      <c r="AI594" s="828"/>
      <c r="AJ594" s="828"/>
      <c r="AK594" s="828"/>
      <c r="AL594" s="828"/>
      <c r="AM594" s="828"/>
      <c r="AN594" s="828"/>
      <c r="AO594" s="828"/>
      <c r="AP594" s="828"/>
      <c r="AQ594" s="828"/>
      <c r="AR594" s="828"/>
      <c r="AS594" s="828"/>
    </row>
    <row r="595" spans="1:45" ht="18.75" customHeight="1">
      <c r="A595" s="763"/>
      <c r="B595" s="838" t="s">
        <v>207</v>
      </c>
      <c r="C595" s="744"/>
      <c r="D595" s="1012" t="s">
        <v>615</v>
      </c>
      <c r="E595" s="1253"/>
      <c r="F595" s="828"/>
      <c r="G595" s="828"/>
      <c r="H595" s="828"/>
      <c r="L595" s="828"/>
      <c r="M595" s="828"/>
      <c r="N595" s="828"/>
      <c r="O595" s="828"/>
      <c r="P595" s="828"/>
      <c r="Q595" s="828"/>
      <c r="R595" s="828"/>
      <c r="S595" s="828"/>
      <c r="T595" s="828"/>
      <c r="U595" s="828"/>
      <c r="V595" s="828"/>
      <c r="W595" s="828"/>
      <c r="X595" s="828"/>
      <c r="Y595" s="828"/>
      <c r="Z595" s="828"/>
      <c r="AA595" s="828"/>
      <c r="AB595" s="828"/>
      <c r="AC595" s="828"/>
      <c r="AD595" s="828"/>
      <c r="AE595" s="828"/>
      <c r="AF595" s="828"/>
      <c r="AG595" s="828"/>
      <c r="AH595" s="828"/>
      <c r="AI595" s="828"/>
      <c r="AJ595" s="828"/>
      <c r="AK595" s="828"/>
      <c r="AL595" s="828"/>
      <c r="AM595" s="828"/>
      <c r="AN595" s="828"/>
      <c r="AO595" s="828"/>
      <c r="AP595" s="828"/>
      <c r="AQ595" s="828"/>
      <c r="AR595" s="828"/>
      <c r="AS595" s="828"/>
    </row>
    <row r="596" spans="1:45" ht="15.75">
      <c r="A596" s="763"/>
      <c r="B596" s="838" t="s">
        <v>208</v>
      </c>
      <c r="C596" s="744"/>
      <c r="D596" s="1013">
        <v>0</v>
      </c>
      <c r="E596" s="759">
        <v>0</v>
      </c>
      <c r="F596" s="828"/>
      <c r="G596" s="828"/>
      <c r="H596" s="828"/>
      <c r="L596" s="828"/>
      <c r="M596" s="828"/>
      <c r="N596" s="828"/>
      <c r="O596" s="828"/>
      <c r="P596" s="828"/>
      <c r="Q596" s="828"/>
      <c r="R596" s="828"/>
      <c r="S596" s="828"/>
      <c r="T596" s="828"/>
      <c r="U596" s="828"/>
      <c r="V596" s="828"/>
      <c r="W596" s="828"/>
      <c r="X596" s="828"/>
      <c r="Y596" s="828"/>
      <c r="Z596" s="828"/>
      <c r="AA596" s="828"/>
      <c r="AB596" s="828"/>
      <c r="AC596" s="828"/>
      <c r="AD596" s="828"/>
      <c r="AE596" s="828"/>
      <c r="AF596" s="828"/>
      <c r="AG596" s="828"/>
      <c r="AH596" s="828"/>
      <c r="AI596" s="828"/>
      <c r="AJ596" s="828"/>
      <c r="AK596" s="828"/>
      <c r="AL596" s="828"/>
      <c r="AM596" s="828"/>
      <c r="AN596" s="828"/>
      <c r="AO596" s="828"/>
      <c r="AP596" s="828"/>
      <c r="AQ596" s="828"/>
      <c r="AR596" s="828"/>
      <c r="AS596" s="828"/>
    </row>
    <row r="597" spans="1:45" ht="15.75" customHeight="1">
      <c r="A597" s="763"/>
      <c r="B597" s="838" t="s">
        <v>209</v>
      </c>
      <c r="C597" s="744"/>
      <c r="D597" s="1013">
        <v>15</v>
      </c>
      <c r="E597" s="759">
        <v>0</v>
      </c>
      <c r="F597" s="828"/>
      <c r="G597" s="828"/>
      <c r="H597" s="828"/>
      <c r="L597" s="828"/>
      <c r="M597" s="828"/>
      <c r="N597" s="828"/>
      <c r="O597" s="828"/>
      <c r="P597" s="828"/>
      <c r="Q597" s="828"/>
      <c r="R597" s="828"/>
      <c r="S597" s="828"/>
      <c r="T597" s="828"/>
      <c r="U597" s="828"/>
      <c r="V597" s="828"/>
      <c r="W597" s="828"/>
      <c r="X597" s="828"/>
      <c r="Y597" s="828"/>
      <c r="Z597" s="828"/>
      <c r="AA597" s="828"/>
      <c r="AB597" s="828"/>
      <c r="AC597" s="828"/>
      <c r="AD597" s="828"/>
      <c r="AE597" s="828"/>
      <c r="AF597" s="828"/>
      <c r="AG597" s="828"/>
      <c r="AH597" s="828"/>
      <c r="AI597" s="828"/>
      <c r="AJ597" s="828"/>
      <c r="AK597" s="828"/>
      <c r="AL597" s="828"/>
      <c r="AM597" s="828"/>
      <c r="AN597" s="828"/>
      <c r="AO597" s="828"/>
      <c r="AP597" s="828"/>
      <c r="AQ597" s="828"/>
      <c r="AR597" s="828"/>
      <c r="AS597" s="828"/>
    </row>
    <row r="598" spans="1:45" ht="15.75" customHeight="1">
      <c r="A598" s="763"/>
      <c r="B598" s="838" t="s">
        <v>210</v>
      </c>
      <c r="C598" s="744"/>
      <c r="D598" s="1013">
        <v>0</v>
      </c>
      <c r="E598" s="759">
        <v>0</v>
      </c>
      <c r="F598" s="828"/>
      <c r="G598" s="828"/>
      <c r="H598" s="828"/>
      <c r="L598" s="828"/>
      <c r="M598" s="828"/>
      <c r="N598" s="828"/>
      <c r="O598" s="828"/>
      <c r="P598" s="828"/>
      <c r="Q598" s="828"/>
      <c r="R598" s="828"/>
      <c r="S598" s="828"/>
      <c r="T598" s="828"/>
      <c r="U598" s="828"/>
      <c r="V598" s="828"/>
      <c r="W598" s="828"/>
      <c r="X598" s="828"/>
      <c r="Y598" s="828"/>
      <c r="Z598" s="828"/>
      <c r="AA598" s="828"/>
      <c r="AB598" s="828"/>
      <c r="AC598" s="828"/>
      <c r="AD598" s="828"/>
      <c r="AE598" s="828"/>
      <c r="AF598" s="828"/>
      <c r="AG598" s="828"/>
      <c r="AH598" s="828"/>
      <c r="AI598" s="828"/>
      <c r="AJ598" s="828"/>
      <c r="AK598" s="828"/>
      <c r="AL598" s="828"/>
      <c r="AM598" s="828"/>
      <c r="AN598" s="828"/>
      <c r="AO598" s="828"/>
      <c r="AP598" s="828"/>
      <c r="AQ598" s="828"/>
      <c r="AR598" s="828"/>
      <c r="AS598" s="828"/>
    </row>
    <row r="599" spans="1:45" ht="15.75">
      <c r="A599" s="763"/>
      <c r="B599" s="838" t="s">
        <v>211</v>
      </c>
      <c r="C599" s="744"/>
      <c r="D599" s="1013">
        <v>1</v>
      </c>
      <c r="E599" s="759">
        <v>0</v>
      </c>
      <c r="F599" s="828"/>
      <c r="G599" s="828"/>
      <c r="H599" s="828"/>
      <c r="L599" s="828"/>
      <c r="M599" s="828"/>
      <c r="N599" s="828"/>
      <c r="O599" s="828"/>
      <c r="P599" s="828"/>
      <c r="Q599" s="828"/>
      <c r="R599" s="828"/>
      <c r="S599" s="828"/>
      <c r="T599" s="828"/>
      <c r="U599" s="828"/>
      <c r="V599" s="828"/>
      <c r="W599" s="828"/>
      <c r="X599" s="828"/>
      <c r="Y599" s="828"/>
      <c r="Z599" s="828"/>
      <c r="AA599" s="828"/>
      <c r="AB599" s="828"/>
      <c r="AC599" s="828"/>
      <c r="AD599" s="828"/>
      <c r="AE599" s="828"/>
      <c r="AF599" s="828"/>
      <c r="AG599" s="828"/>
      <c r="AH599" s="828"/>
      <c r="AI599" s="828"/>
      <c r="AJ599" s="828"/>
      <c r="AK599" s="828"/>
      <c r="AL599" s="828"/>
      <c r="AM599" s="828"/>
      <c r="AN599" s="828"/>
      <c r="AO599" s="828"/>
      <c r="AP599" s="828"/>
      <c r="AQ599" s="828"/>
      <c r="AR599" s="828"/>
      <c r="AS599" s="828"/>
    </row>
    <row r="600" spans="1:45" ht="15.75">
      <c r="A600" s="763"/>
      <c r="B600" s="838" t="s">
        <v>44</v>
      </c>
      <c r="C600" s="744"/>
      <c r="D600" s="1013">
        <v>1</v>
      </c>
      <c r="E600" s="759">
        <v>0</v>
      </c>
      <c r="F600" s="828"/>
      <c r="G600" s="828"/>
      <c r="H600" s="828"/>
      <c r="L600" s="828"/>
      <c r="M600" s="828"/>
      <c r="N600" s="828"/>
      <c r="O600" s="828"/>
      <c r="P600" s="828"/>
      <c r="Q600" s="828"/>
      <c r="R600" s="828"/>
      <c r="S600" s="828"/>
      <c r="T600" s="828"/>
      <c r="U600" s="828"/>
      <c r="V600" s="828"/>
      <c r="W600" s="828"/>
      <c r="X600" s="828"/>
      <c r="Y600" s="828"/>
      <c r="Z600" s="828"/>
      <c r="AA600" s="828"/>
      <c r="AB600" s="828"/>
      <c r="AC600" s="828"/>
      <c r="AD600" s="828"/>
      <c r="AE600" s="828"/>
      <c r="AF600" s="828"/>
      <c r="AG600" s="828"/>
      <c r="AH600" s="828"/>
      <c r="AI600" s="828"/>
      <c r="AJ600" s="828"/>
      <c r="AK600" s="828"/>
      <c r="AL600" s="828"/>
      <c r="AM600" s="828"/>
      <c r="AN600" s="828"/>
      <c r="AO600" s="828"/>
      <c r="AP600" s="828"/>
      <c r="AQ600" s="828"/>
      <c r="AR600" s="828"/>
      <c r="AS600" s="828"/>
    </row>
    <row r="601" spans="1:45" ht="15.75">
      <c r="A601" s="763"/>
      <c r="B601" s="838" t="s">
        <v>43</v>
      </c>
      <c r="C601" s="744"/>
      <c r="D601" s="1013">
        <v>1.5</v>
      </c>
      <c r="E601" s="759">
        <v>0</v>
      </c>
      <c r="F601" s="828"/>
      <c r="G601" s="828"/>
      <c r="H601" s="828"/>
      <c r="L601" s="828"/>
      <c r="M601" s="828"/>
      <c r="N601" s="828"/>
      <c r="O601" s="828"/>
      <c r="P601" s="828"/>
      <c r="Q601" s="828"/>
      <c r="R601" s="828"/>
      <c r="S601" s="828"/>
      <c r="T601" s="828"/>
      <c r="U601" s="828"/>
      <c r="V601" s="828"/>
      <c r="W601" s="828"/>
      <c r="X601" s="828"/>
      <c r="Y601" s="828"/>
      <c r="Z601" s="828"/>
      <c r="AA601" s="828"/>
      <c r="AB601" s="828"/>
      <c r="AC601" s="828"/>
      <c r="AD601" s="828"/>
      <c r="AE601" s="828"/>
      <c r="AF601" s="828"/>
      <c r="AG601" s="828"/>
      <c r="AH601" s="828"/>
      <c r="AI601" s="828"/>
      <c r="AJ601" s="828"/>
      <c r="AK601" s="828"/>
      <c r="AL601" s="828"/>
      <c r="AM601" s="828"/>
      <c r="AN601" s="828"/>
      <c r="AO601" s="828"/>
      <c r="AP601" s="828"/>
      <c r="AQ601" s="828"/>
      <c r="AR601" s="828"/>
      <c r="AS601" s="828"/>
    </row>
    <row r="602" spans="1:45" ht="15.75">
      <c r="A602" s="763"/>
      <c r="B602" s="838" t="s">
        <v>653</v>
      </c>
      <c r="C602" s="744"/>
      <c r="D602" s="1013">
        <v>0</v>
      </c>
      <c r="E602" s="759">
        <v>0</v>
      </c>
      <c r="F602" s="828"/>
      <c r="G602" s="828"/>
      <c r="H602" s="828"/>
      <c r="L602" s="828"/>
      <c r="M602" s="828"/>
      <c r="N602" s="828"/>
      <c r="O602" s="828"/>
      <c r="P602" s="828"/>
      <c r="Q602" s="828"/>
      <c r="R602" s="828"/>
      <c r="S602" s="828"/>
      <c r="T602" s="828"/>
      <c r="U602" s="828"/>
      <c r="V602" s="828"/>
      <c r="W602" s="828"/>
      <c r="X602" s="828"/>
      <c r="Y602" s="828"/>
      <c r="Z602" s="828"/>
      <c r="AA602" s="828"/>
      <c r="AB602" s="828"/>
      <c r="AC602" s="828"/>
      <c r="AD602" s="828"/>
      <c r="AE602" s="828"/>
      <c r="AF602" s="828"/>
      <c r="AG602" s="828"/>
      <c r="AH602" s="828"/>
      <c r="AI602" s="828"/>
      <c r="AJ602" s="828"/>
      <c r="AK602" s="828"/>
      <c r="AL602" s="828"/>
      <c r="AM602" s="828"/>
      <c r="AN602" s="828"/>
      <c r="AO602" s="828"/>
      <c r="AP602" s="828"/>
      <c r="AQ602" s="828"/>
      <c r="AR602" s="828"/>
      <c r="AS602" s="828"/>
    </row>
    <row r="603" spans="1:45" ht="15.75">
      <c r="A603" s="763"/>
      <c r="B603" s="838" t="s">
        <v>213</v>
      </c>
      <c r="C603" s="744"/>
      <c r="D603" s="1012" t="s">
        <v>214</v>
      </c>
      <c r="E603" s="1253"/>
      <c r="F603" s="828"/>
      <c r="G603" s="828"/>
      <c r="H603" s="828"/>
      <c r="L603" s="828"/>
      <c r="M603" s="828"/>
      <c r="N603" s="828"/>
      <c r="O603" s="828"/>
      <c r="P603" s="828"/>
      <c r="Q603" s="828"/>
      <c r="R603" s="828"/>
      <c r="S603" s="828"/>
      <c r="T603" s="828"/>
      <c r="U603" s="828"/>
      <c r="V603" s="828"/>
      <c r="W603" s="828"/>
      <c r="X603" s="828"/>
      <c r="Y603" s="828"/>
      <c r="Z603" s="828"/>
      <c r="AA603" s="828"/>
      <c r="AB603" s="828"/>
      <c r="AC603" s="828"/>
      <c r="AD603" s="828"/>
      <c r="AE603" s="828"/>
      <c r="AF603" s="828"/>
      <c r="AG603" s="828"/>
      <c r="AH603" s="828"/>
      <c r="AI603" s="828"/>
      <c r="AJ603" s="828"/>
      <c r="AK603" s="828"/>
      <c r="AL603" s="828"/>
      <c r="AM603" s="828"/>
      <c r="AN603" s="828"/>
      <c r="AO603" s="828"/>
      <c r="AP603" s="828"/>
      <c r="AQ603" s="828"/>
      <c r="AR603" s="828"/>
      <c r="AS603" s="828"/>
    </row>
    <row r="604" spans="1:45" ht="15.75">
      <c r="A604" s="763"/>
      <c r="B604" s="838" t="s">
        <v>215</v>
      </c>
      <c r="C604" s="744"/>
      <c r="D604" s="1012" t="s">
        <v>216</v>
      </c>
      <c r="E604" s="1152"/>
      <c r="F604" s="828"/>
      <c r="G604" s="828"/>
      <c r="H604" s="828"/>
      <c r="L604" s="828"/>
      <c r="M604" s="828"/>
      <c r="N604" s="828"/>
      <c r="O604" s="828"/>
      <c r="P604" s="828"/>
      <c r="Q604" s="828"/>
      <c r="R604" s="828"/>
      <c r="S604" s="828"/>
      <c r="T604" s="828"/>
      <c r="U604" s="828"/>
      <c r="V604" s="828"/>
      <c r="W604" s="828"/>
      <c r="X604" s="828"/>
      <c r="Y604" s="828"/>
      <c r="Z604" s="828"/>
      <c r="AA604" s="828"/>
      <c r="AB604" s="828"/>
      <c r="AC604" s="828"/>
      <c r="AD604" s="828"/>
      <c r="AE604" s="828"/>
      <c r="AF604" s="828"/>
      <c r="AG604" s="828"/>
      <c r="AH604" s="828"/>
      <c r="AI604" s="828"/>
      <c r="AJ604" s="828"/>
      <c r="AK604" s="828"/>
      <c r="AL604" s="828"/>
      <c r="AM604" s="828"/>
      <c r="AN604" s="828"/>
      <c r="AO604" s="828"/>
      <c r="AP604" s="828"/>
      <c r="AQ604" s="828"/>
      <c r="AR604" s="828"/>
      <c r="AS604" s="828"/>
    </row>
    <row r="605" spans="1:45" ht="15.75">
      <c r="A605" s="763"/>
      <c r="B605" s="838" t="s">
        <v>217</v>
      </c>
      <c r="C605" s="744"/>
      <c r="D605" s="1012" t="s">
        <v>218</v>
      </c>
      <c r="E605" s="1152"/>
      <c r="F605" s="828"/>
      <c r="G605" s="828"/>
      <c r="H605" s="828"/>
      <c r="L605" s="828"/>
      <c r="M605" s="828"/>
      <c r="N605" s="828"/>
      <c r="O605" s="828"/>
      <c r="P605" s="828"/>
      <c r="Q605" s="828"/>
      <c r="R605" s="828"/>
      <c r="S605" s="828"/>
      <c r="T605" s="828"/>
      <c r="U605" s="828"/>
      <c r="V605" s="828"/>
      <c r="W605" s="828"/>
      <c r="X605" s="828"/>
      <c r="Y605" s="828"/>
      <c r="Z605" s="828"/>
      <c r="AA605" s="828"/>
      <c r="AB605" s="828"/>
      <c r="AC605" s="828"/>
      <c r="AD605" s="828"/>
      <c r="AE605" s="828"/>
      <c r="AF605" s="828"/>
      <c r="AG605" s="828"/>
      <c r="AH605" s="828"/>
      <c r="AI605" s="828"/>
      <c r="AJ605" s="828"/>
      <c r="AK605" s="828"/>
      <c r="AL605" s="828"/>
      <c r="AM605" s="828"/>
      <c r="AN605" s="828"/>
      <c r="AO605" s="828"/>
      <c r="AP605" s="828"/>
      <c r="AQ605" s="828"/>
      <c r="AR605" s="828"/>
      <c r="AS605" s="828"/>
    </row>
    <row r="606" spans="1:45" ht="15.75" customHeight="1">
      <c r="A606" s="763"/>
      <c r="B606" s="838" t="s">
        <v>219</v>
      </c>
      <c r="C606" s="744"/>
      <c r="D606" s="1012" t="s">
        <v>220</v>
      </c>
      <c r="E606" s="1152"/>
      <c r="F606" s="828"/>
      <c r="G606" s="828"/>
      <c r="H606" s="828"/>
      <c r="L606" s="828"/>
      <c r="M606" s="828"/>
      <c r="N606" s="828"/>
      <c r="O606" s="828"/>
      <c r="P606" s="828"/>
      <c r="Q606" s="828"/>
      <c r="R606" s="828"/>
      <c r="S606" s="828"/>
      <c r="T606" s="828"/>
      <c r="U606" s="828"/>
      <c r="V606" s="828"/>
      <c r="W606" s="828"/>
      <c r="X606" s="828"/>
      <c r="Y606" s="828"/>
      <c r="Z606" s="828"/>
      <c r="AA606" s="828"/>
      <c r="AB606" s="828"/>
      <c r="AC606" s="828"/>
      <c r="AD606" s="828"/>
      <c r="AE606" s="828"/>
      <c r="AF606" s="828"/>
      <c r="AG606" s="828"/>
      <c r="AH606" s="828"/>
      <c r="AI606" s="828"/>
      <c r="AJ606" s="828"/>
      <c r="AK606" s="828"/>
      <c r="AL606" s="828"/>
      <c r="AM606" s="828"/>
      <c r="AN606" s="828"/>
      <c r="AO606" s="828"/>
      <c r="AP606" s="828"/>
      <c r="AQ606" s="828"/>
      <c r="AR606" s="828"/>
      <c r="AS606" s="828"/>
    </row>
    <row r="607" spans="1:45" ht="15.75">
      <c r="A607" s="763"/>
      <c r="B607" s="840" t="s">
        <v>548</v>
      </c>
      <c r="C607" s="744" t="s">
        <v>3031</v>
      </c>
      <c r="D607" s="1013">
        <v>18</v>
      </c>
      <c r="E607" s="759">
        <v>0</v>
      </c>
      <c r="F607" s="828"/>
      <c r="G607" s="828"/>
      <c r="H607" s="828"/>
      <c r="L607" s="828"/>
      <c r="M607" s="828"/>
      <c r="N607" s="828"/>
      <c r="O607" s="828"/>
      <c r="P607" s="828"/>
      <c r="Q607" s="828"/>
      <c r="R607" s="828"/>
      <c r="S607" s="828"/>
      <c r="T607" s="828"/>
      <c r="U607" s="828"/>
      <c r="V607" s="828"/>
      <c r="W607" s="828"/>
      <c r="X607" s="828"/>
      <c r="Y607" s="828"/>
      <c r="Z607" s="828"/>
      <c r="AA607" s="828"/>
      <c r="AB607" s="828"/>
      <c r="AC607" s="828"/>
      <c r="AD607" s="828"/>
      <c r="AE607" s="828"/>
      <c r="AF607" s="828"/>
      <c r="AG607" s="828"/>
      <c r="AH607" s="828"/>
      <c r="AI607" s="828"/>
      <c r="AJ607" s="828"/>
      <c r="AK607" s="828"/>
      <c r="AL607" s="828"/>
      <c r="AM607" s="828"/>
      <c r="AN607" s="828"/>
      <c r="AO607" s="828"/>
      <c r="AP607" s="828"/>
      <c r="AQ607" s="828"/>
      <c r="AR607" s="828"/>
      <c r="AS607" s="828"/>
    </row>
    <row r="608" spans="1:45" s="887" customFormat="1" ht="15.75">
      <c r="A608" s="764"/>
      <c r="B608" s="842" t="s">
        <v>549</v>
      </c>
      <c r="C608" s="754" t="s">
        <v>3032</v>
      </c>
      <c r="D608" s="1032">
        <v>10</v>
      </c>
      <c r="E608" s="1045">
        <v>0</v>
      </c>
      <c r="F608" s="828"/>
      <c r="G608" s="828"/>
      <c r="H608" s="828"/>
      <c r="I608" s="828"/>
      <c r="J608" s="828"/>
      <c r="K608" s="828"/>
      <c r="L608" s="828"/>
      <c r="M608" s="828"/>
      <c r="N608" s="828"/>
      <c r="O608" s="828"/>
      <c r="P608" s="828"/>
      <c r="Q608" s="828"/>
      <c r="R608" s="828"/>
      <c r="S608" s="828"/>
      <c r="T608" s="828"/>
      <c r="U608" s="828"/>
      <c r="V608" s="828"/>
      <c r="W608" s="828"/>
      <c r="X608" s="828"/>
      <c r="Y608" s="828"/>
      <c r="Z608" s="828"/>
      <c r="AA608" s="828"/>
      <c r="AB608" s="828"/>
      <c r="AC608" s="828"/>
      <c r="AD608" s="828"/>
      <c r="AE608" s="828"/>
      <c r="AF608" s="828"/>
      <c r="AG608" s="828"/>
      <c r="AH608" s="828"/>
      <c r="AI608" s="828"/>
      <c r="AJ608" s="828"/>
      <c r="AK608" s="828"/>
      <c r="AL608" s="828"/>
      <c r="AM608" s="828"/>
      <c r="AN608" s="828"/>
      <c r="AO608" s="828"/>
      <c r="AP608" s="828"/>
      <c r="AQ608" s="828"/>
      <c r="AR608" s="828"/>
      <c r="AS608" s="828"/>
    </row>
    <row r="609" spans="1:45" s="835" customFormat="1" ht="15.75">
      <c r="A609" s="755">
        <v>813</v>
      </c>
      <c r="B609" s="865" t="s">
        <v>240</v>
      </c>
      <c r="C609" s="744"/>
      <c r="D609" s="743"/>
      <c r="E609" s="1016"/>
      <c r="F609" s="828"/>
      <c r="G609" s="828"/>
      <c r="H609" s="828"/>
      <c r="I609" s="828"/>
      <c r="J609" s="828"/>
      <c r="K609" s="828"/>
      <c r="L609" s="828"/>
      <c r="M609" s="828"/>
      <c r="N609" s="828"/>
      <c r="O609" s="828"/>
      <c r="P609" s="828"/>
      <c r="Q609" s="828"/>
      <c r="R609" s="828"/>
      <c r="S609" s="828"/>
      <c r="T609" s="828"/>
      <c r="U609" s="828"/>
      <c r="V609" s="828"/>
      <c r="W609" s="828"/>
      <c r="X609" s="828"/>
      <c r="Y609" s="828"/>
      <c r="Z609" s="828"/>
      <c r="AA609" s="828"/>
      <c r="AB609" s="828"/>
      <c r="AC609" s="828"/>
      <c r="AD609" s="828"/>
      <c r="AE609" s="828"/>
      <c r="AF609" s="828"/>
      <c r="AG609" s="828"/>
      <c r="AH609" s="828"/>
      <c r="AI609" s="828"/>
      <c r="AJ609" s="828"/>
      <c r="AK609" s="828"/>
      <c r="AL609" s="828"/>
      <c r="AM609" s="828"/>
      <c r="AN609" s="828"/>
      <c r="AO609" s="828"/>
      <c r="AP609" s="828"/>
      <c r="AQ609" s="828"/>
      <c r="AR609" s="828"/>
      <c r="AS609" s="828"/>
    </row>
    <row r="610" spans="1:45" s="853" customFormat="1" ht="15.75">
      <c r="A610" s="763"/>
      <c r="B610" s="840" t="s">
        <v>241</v>
      </c>
      <c r="C610" s="744" t="s">
        <v>3038</v>
      </c>
      <c r="D610" s="783"/>
      <c r="E610" s="759"/>
      <c r="F610" s="828"/>
      <c r="G610" s="828"/>
      <c r="H610" s="828"/>
      <c r="I610" s="828"/>
      <c r="J610" s="828"/>
      <c r="K610" s="828"/>
      <c r="L610" s="828"/>
      <c r="M610" s="828"/>
      <c r="N610" s="828"/>
      <c r="O610" s="828"/>
      <c r="P610" s="828"/>
      <c r="Q610" s="828"/>
      <c r="R610" s="828"/>
      <c r="S610" s="828"/>
      <c r="T610" s="828"/>
      <c r="U610" s="828"/>
      <c r="V610" s="828"/>
      <c r="W610" s="828"/>
      <c r="X610" s="828"/>
      <c r="Y610" s="828"/>
      <c r="Z610" s="828"/>
      <c r="AA610" s="828"/>
      <c r="AB610" s="828"/>
      <c r="AC610" s="828"/>
      <c r="AD610" s="828"/>
      <c r="AE610" s="828"/>
      <c r="AF610" s="828"/>
      <c r="AG610" s="828"/>
      <c r="AH610" s="828"/>
      <c r="AI610" s="828"/>
      <c r="AJ610" s="828"/>
      <c r="AK610" s="828"/>
      <c r="AL610" s="828"/>
      <c r="AM610" s="828"/>
      <c r="AN610" s="828"/>
      <c r="AO610" s="828"/>
      <c r="AP610" s="828"/>
      <c r="AQ610" s="828"/>
      <c r="AR610" s="828"/>
      <c r="AS610" s="828"/>
    </row>
    <row r="611" spans="1:45" ht="15.75">
      <c r="A611" s="755"/>
      <c r="B611" s="838" t="s">
        <v>243</v>
      </c>
      <c r="C611" s="744"/>
      <c r="D611" s="1013">
        <v>0</v>
      </c>
      <c r="E611" s="759">
        <v>0</v>
      </c>
      <c r="F611" s="828"/>
      <c r="G611" s="828"/>
      <c r="H611" s="828"/>
      <c r="L611" s="828"/>
      <c r="M611" s="828"/>
      <c r="N611" s="828"/>
      <c r="O611" s="828"/>
      <c r="P611" s="828"/>
      <c r="Q611" s="828"/>
      <c r="R611" s="828"/>
      <c r="S611" s="828"/>
      <c r="T611" s="828"/>
      <c r="U611" s="828"/>
      <c r="V611" s="828"/>
      <c r="W611" s="828"/>
      <c r="X611" s="828"/>
      <c r="Y611" s="828"/>
      <c r="Z611" s="828"/>
      <c r="AA611" s="828"/>
      <c r="AB611" s="828"/>
      <c r="AC611" s="828"/>
      <c r="AD611" s="828"/>
      <c r="AE611" s="828"/>
      <c r="AF611" s="828"/>
      <c r="AG611" s="828"/>
      <c r="AH611" s="828"/>
      <c r="AI611" s="828"/>
      <c r="AJ611" s="828"/>
      <c r="AK611" s="828"/>
      <c r="AL611" s="828"/>
      <c r="AM611" s="828"/>
      <c r="AN611" s="828"/>
      <c r="AO611" s="828"/>
      <c r="AP611" s="828"/>
      <c r="AQ611" s="828"/>
      <c r="AR611" s="828"/>
      <c r="AS611" s="828"/>
    </row>
    <row r="612" spans="1:45" ht="15.75">
      <c r="A612" s="755"/>
      <c r="B612" s="838" t="s">
        <v>244</v>
      </c>
      <c r="C612" s="744"/>
      <c r="D612" s="1013">
        <v>0</v>
      </c>
      <c r="E612" s="759">
        <v>0</v>
      </c>
      <c r="F612" s="828"/>
      <c r="G612" s="828"/>
      <c r="H612" s="828"/>
      <c r="L612" s="828"/>
      <c r="M612" s="828"/>
      <c r="N612" s="828"/>
      <c r="O612" s="828"/>
      <c r="P612" s="828"/>
      <c r="Q612" s="828"/>
      <c r="R612" s="828"/>
      <c r="S612" s="828"/>
      <c r="T612" s="828"/>
      <c r="U612" s="828"/>
      <c r="V612" s="828"/>
      <c r="W612" s="828"/>
      <c r="X612" s="828"/>
      <c r="Y612" s="828"/>
      <c r="Z612" s="828"/>
      <c r="AA612" s="828"/>
      <c r="AB612" s="828"/>
      <c r="AC612" s="828"/>
      <c r="AD612" s="828"/>
      <c r="AE612" s="828"/>
      <c r="AF612" s="828"/>
      <c r="AG612" s="828"/>
      <c r="AH612" s="828"/>
      <c r="AI612" s="828"/>
      <c r="AJ612" s="828"/>
      <c r="AK612" s="828"/>
      <c r="AL612" s="828"/>
      <c r="AM612" s="828"/>
      <c r="AN612" s="828"/>
      <c r="AO612" s="828"/>
      <c r="AP612" s="828"/>
      <c r="AQ612" s="828"/>
      <c r="AR612" s="828"/>
      <c r="AS612" s="828"/>
    </row>
    <row r="613" spans="1:45" ht="15.75" customHeight="1">
      <c r="A613" s="763"/>
      <c r="B613" s="840" t="s">
        <v>245</v>
      </c>
      <c r="C613" s="744" t="s">
        <v>3041</v>
      </c>
      <c r="D613" s="783"/>
      <c r="E613" s="759"/>
      <c r="F613" s="828"/>
      <c r="G613" s="828"/>
      <c r="H613" s="828"/>
      <c r="L613" s="828"/>
      <c r="M613" s="828"/>
      <c r="N613" s="828"/>
      <c r="O613" s="828"/>
      <c r="P613" s="828"/>
      <c r="Q613" s="828"/>
      <c r="R613" s="828"/>
      <c r="S613" s="828"/>
      <c r="T613" s="828"/>
      <c r="U613" s="828"/>
      <c r="V613" s="828"/>
      <c r="W613" s="828"/>
      <c r="X613" s="828"/>
      <c r="Y613" s="828"/>
      <c r="Z613" s="828"/>
      <c r="AA613" s="828"/>
      <c r="AB613" s="828"/>
      <c r="AC613" s="828"/>
      <c r="AD613" s="828"/>
      <c r="AE613" s="828"/>
      <c r="AF613" s="828"/>
      <c r="AG613" s="828"/>
      <c r="AH613" s="828"/>
      <c r="AI613" s="828"/>
      <c r="AJ613" s="828"/>
      <c r="AK613" s="828"/>
      <c r="AL613" s="828"/>
      <c r="AM613" s="828"/>
      <c r="AN613" s="828"/>
      <c r="AO613" s="828"/>
      <c r="AP613" s="828"/>
      <c r="AQ613" s="828"/>
      <c r="AR613" s="828"/>
      <c r="AS613" s="828"/>
    </row>
    <row r="614" spans="1:45" ht="15.75">
      <c r="A614" s="763"/>
      <c r="B614" s="838" t="s">
        <v>247</v>
      </c>
      <c r="C614" s="744"/>
      <c r="D614" s="1013">
        <v>0</v>
      </c>
      <c r="E614" s="759">
        <v>0</v>
      </c>
      <c r="F614" s="828"/>
      <c r="G614" s="828"/>
      <c r="H614" s="828"/>
      <c r="L614" s="828"/>
      <c r="M614" s="828"/>
      <c r="N614" s="828"/>
      <c r="O614" s="828"/>
      <c r="P614" s="828"/>
      <c r="Q614" s="828"/>
      <c r="R614" s="828"/>
      <c r="S614" s="828"/>
      <c r="T614" s="828"/>
      <c r="U614" s="828"/>
      <c r="V614" s="828"/>
      <c r="W614" s="828"/>
      <c r="X614" s="828"/>
      <c r="Y614" s="828"/>
      <c r="Z614" s="828"/>
      <c r="AA614" s="828"/>
      <c r="AB614" s="828"/>
      <c r="AC614" s="828"/>
      <c r="AD614" s="828"/>
      <c r="AE614" s="828"/>
      <c r="AF614" s="828"/>
      <c r="AG614" s="828"/>
      <c r="AH614" s="828"/>
      <c r="AI614" s="828"/>
      <c r="AJ614" s="828"/>
      <c r="AK614" s="828"/>
      <c r="AL614" s="828"/>
      <c r="AM614" s="828"/>
      <c r="AN614" s="828"/>
      <c r="AO614" s="828"/>
      <c r="AP614" s="828"/>
      <c r="AQ614" s="828"/>
      <c r="AR614" s="828"/>
      <c r="AS614" s="828"/>
    </row>
    <row r="615" spans="1:45" ht="16.5" customHeight="1">
      <c r="A615" s="763"/>
      <c r="B615" s="838" t="s">
        <v>248</v>
      </c>
      <c r="C615" s="744"/>
      <c r="D615" s="1013">
        <v>0</v>
      </c>
      <c r="E615" s="759">
        <v>0</v>
      </c>
      <c r="F615" s="828"/>
      <c r="G615" s="828"/>
      <c r="H615" s="828"/>
      <c r="L615" s="828"/>
      <c r="M615" s="828"/>
      <c r="N615" s="828"/>
      <c r="O615" s="828"/>
      <c r="P615" s="828"/>
      <c r="Q615" s="828"/>
      <c r="R615" s="828"/>
      <c r="S615" s="828"/>
      <c r="T615" s="828"/>
      <c r="U615" s="828"/>
      <c r="V615" s="828"/>
      <c r="W615" s="828"/>
      <c r="X615" s="828"/>
      <c r="Y615" s="828"/>
      <c r="Z615" s="828"/>
      <c r="AA615" s="828"/>
      <c r="AB615" s="828"/>
      <c r="AC615" s="828"/>
      <c r="AD615" s="828"/>
      <c r="AE615" s="828"/>
      <c r="AF615" s="828"/>
      <c r="AG615" s="828"/>
      <c r="AH615" s="828"/>
      <c r="AI615" s="828"/>
      <c r="AJ615" s="828"/>
      <c r="AK615" s="828"/>
      <c r="AL615" s="828"/>
      <c r="AM615" s="828"/>
      <c r="AN615" s="828"/>
      <c r="AO615" s="828"/>
      <c r="AP615" s="828"/>
      <c r="AQ615" s="828"/>
      <c r="AR615" s="828"/>
      <c r="AS615" s="828"/>
    </row>
    <row r="616" spans="1:45" s="843" customFormat="1" ht="16.5" customHeight="1">
      <c r="A616" s="763"/>
      <c r="B616" s="838" t="s">
        <v>598</v>
      </c>
      <c r="C616" s="744"/>
      <c r="D616" s="1012"/>
      <c r="E616" s="759"/>
      <c r="F616" s="828"/>
      <c r="G616" s="828"/>
      <c r="H616" s="828"/>
      <c r="I616" s="828"/>
      <c r="J616" s="828"/>
      <c r="K616" s="828"/>
      <c r="L616" s="828"/>
      <c r="M616" s="828"/>
      <c r="N616" s="828"/>
      <c r="O616" s="828"/>
      <c r="P616" s="828"/>
      <c r="Q616" s="828"/>
      <c r="R616" s="828"/>
      <c r="S616" s="828"/>
      <c r="T616" s="828"/>
      <c r="U616" s="828"/>
      <c r="V616" s="828"/>
      <c r="W616" s="828"/>
      <c r="X616" s="828"/>
      <c r="Y616" s="828"/>
      <c r="Z616" s="828"/>
      <c r="AA616" s="828"/>
      <c r="AB616" s="828"/>
      <c r="AC616" s="828"/>
      <c r="AD616" s="828"/>
      <c r="AE616" s="828"/>
      <c r="AF616" s="828"/>
      <c r="AG616" s="828"/>
      <c r="AH616" s="828"/>
      <c r="AI616" s="828"/>
      <c r="AJ616" s="828"/>
      <c r="AK616" s="828"/>
      <c r="AL616" s="828"/>
      <c r="AM616" s="828"/>
      <c r="AN616" s="828"/>
      <c r="AO616" s="828"/>
      <c r="AP616" s="828"/>
      <c r="AQ616" s="828"/>
      <c r="AR616" s="828"/>
      <c r="AS616" s="828"/>
    </row>
    <row r="617" spans="1:45" ht="16.5" customHeight="1">
      <c r="A617" s="758"/>
      <c r="B617" s="838" t="s">
        <v>599</v>
      </c>
      <c r="C617" s="744"/>
      <c r="D617" s="1012" t="s">
        <v>600</v>
      </c>
      <c r="E617" s="1253"/>
      <c r="F617" s="828"/>
      <c r="G617" s="828"/>
      <c r="H617" s="828"/>
      <c r="L617" s="828"/>
      <c r="M617" s="828"/>
      <c r="N617" s="828"/>
      <c r="O617" s="828"/>
      <c r="P617" s="828"/>
      <c r="Q617" s="828"/>
      <c r="R617" s="828"/>
      <c r="S617" s="828"/>
      <c r="T617" s="828"/>
      <c r="U617" s="828"/>
      <c r="V617" s="828"/>
      <c r="W617" s="828"/>
      <c r="X617" s="828"/>
      <c r="Y617" s="828"/>
      <c r="Z617" s="828"/>
      <c r="AA617" s="828"/>
      <c r="AB617" s="828"/>
      <c r="AC617" s="828"/>
      <c r="AD617" s="828"/>
      <c r="AE617" s="828"/>
      <c r="AF617" s="828"/>
      <c r="AG617" s="828"/>
      <c r="AH617" s="828"/>
      <c r="AI617" s="828"/>
      <c r="AJ617" s="828"/>
      <c r="AK617" s="828"/>
      <c r="AL617" s="828"/>
      <c r="AM617" s="828"/>
      <c r="AN617" s="828"/>
      <c r="AO617" s="828"/>
      <c r="AP617" s="828"/>
      <c r="AQ617" s="828"/>
      <c r="AR617" s="828"/>
      <c r="AS617" s="828"/>
    </row>
    <row r="618" spans="1:45" ht="15" customHeight="1">
      <c r="A618" s="763"/>
      <c r="B618" s="838" t="s">
        <v>199</v>
      </c>
      <c r="C618" s="744"/>
      <c r="D618" s="1012" t="s">
        <v>602</v>
      </c>
      <c r="E618" s="1152"/>
      <c r="F618" s="828"/>
      <c r="G618" s="828"/>
      <c r="H618" s="828"/>
      <c r="L618" s="828"/>
      <c r="M618" s="828"/>
      <c r="N618" s="828"/>
      <c r="O618" s="828"/>
      <c r="P618" s="828"/>
      <c r="Q618" s="828"/>
      <c r="R618" s="828"/>
      <c r="S618" s="828"/>
      <c r="T618" s="828"/>
      <c r="U618" s="828"/>
      <c r="V618" s="828"/>
      <c r="W618" s="828"/>
      <c r="X618" s="828"/>
      <c r="Y618" s="828"/>
      <c r="Z618" s="828"/>
      <c r="AA618" s="828"/>
      <c r="AB618" s="828"/>
      <c r="AC618" s="828"/>
      <c r="AD618" s="828"/>
      <c r="AE618" s="828"/>
      <c r="AF618" s="828"/>
      <c r="AG618" s="828"/>
      <c r="AH618" s="828"/>
      <c r="AI618" s="828"/>
      <c r="AJ618" s="828"/>
      <c r="AK618" s="828"/>
      <c r="AL618" s="828"/>
      <c r="AM618" s="828"/>
      <c r="AN618" s="828"/>
      <c r="AO618" s="828"/>
      <c r="AP618" s="828"/>
      <c r="AQ618" s="828"/>
      <c r="AR618" s="828"/>
      <c r="AS618" s="828"/>
    </row>
    <row r="619" spans="1:45" ht="15.75">
      <c r="A619" s="763"/>
      <c r="B619" s="838" t="s">
        <v>201</v>
      </c>
      <c r="C619" s="744"/>
      <c r="D619" s="1012" t="s">
        <v>602</v>
      </c>
      <c r="E619" s="1152"/>
      <c r="F619" s="828"/>
      <c r="G619" s="828"/>
      <c r="H619" s="828"/>
      <c r="L619" s="828"/>
      <c r="M619" s="828"/>
      <c r="N619" s="828"/>
      <c r="O619" s="828"/>
      <c r="P619" s="828"/>
      <c r="Q619" s="828"/>
      <c r="R619" s="828"/>
      <c r="S619" s="828"/>
      <c r="T619" s="828"/>
      <c r="U619" s="828"/>
      <c r="V619" s="828"/>
      <c r="W619" s="828"/>
      <c r="X619" s="828"/>
      <c r="Y619" s="828"/>
      <c r="Z619" s="828"/>
      <c r="AA619" s="828"/>
      <c r="AB619" s="828"/>
      <c r="AC619" s="828"/>
      <c r="AD619" s="828"/>
      <c r="AE619" s="828"/>
      <c r="AF619" s="828"/>
      <c r="AG619" s="828"/>
      <c r="AH619" s="828"/>
      <c r="AI619" s="828"/>
      <c r="AJ619" s="828"/>
      <c r="AK619" s="828"/>
      <c r="AL619" s="828"/>
      <c r="AM619" s="828"/>
      <c r="AN619" s="828"/>
      <c r="AO619" s="828"/>
      <c r="AP619" s="828"/>
      <c r="AQ619" s="828"/>
      <c r="AR619" s="828"/>
      <c r="AS619" s="828"/>
    </row>
    <row r="620" spans="1:45" ht="15.75" customHeight="1">
      <c r="A620" s="763"/>
      <c r="B620" s="838" t="s">
        <v>603</v>
      </c>
      <c r="C620" s="744"/>
      <c r="D620" s="1012" t="s">
        <v>604</v>
      </c>
      <c r="E620" s="1152"/>
      <c r="F620" s="828"/>
      <c r="G620" s="828"/>
      <c r="H620" s="828"/>
      <c r="L620" s="828"/>
      <c r="M620" s="828"/>
      <c r="N620" s="828"/>
      <c r="O620" s="828"/>
      <c r="P620" s="828"/>
      <c r="Q620" s="828"/>
      <c r="R620" s="828"/>
      <c r="S620" s="828"/>
      <c r="T620" s="828"/>
      <c r="U620" s="828"/>
      <c r="V620" s="828"/>
      <c r="W620" s="828"/>
      <c r="X620" s="828"/>
      <c r="Y620" s="828"/>
      <c r="Z620" s="828"/>
      <c r="AA620" s="828"/>
      <c r="AB620" s="828"/>
      <c r="AC620" s="828"/>
      <c r="AD620" s="828"/>
      <c r="AE620" s="828"/>
      <c r="AF620" s="828"/>
      <c r="AG620" s="828"/>
      <c r="AH620" s="828"/>
      <c r="AI620" s="828"/>
      <c r="AJ620" s="828"/>
      <c r="AK620" s="828"/>
      <c r="AL620" s="828"/>
      <c r="AM620" s="828"/>
      <c r="AN620" s="828"/>
      <c r="AO620" s="828"/>
      <c r="AP620" s="828"/>
      <c r="AQ620" s="828"/>
      <c r="AR620" s="828"/>
      <c r="AS620" s="828"/>
    </row>
    <row r="621" spans="1:45" s="843" customFormat="1" ht="47.25">
      <c r="A621" s="763"/>
      <c r="B621" s="839" t="s">
        <v>2131</v>
      </c>
      <c r="C621" s="761" t="s">
        <v>3042</v>
      </c>
      <c r="D621" s="1037">
        <v>140</v>
      </c>
      <c r="E621" s="759">
        <v>0</v>
      </c>
      <c r="F621" s="828"/>
      <c r="G621" s="828"/>
      <c r="H621" s="828"/>
      <c r="I621" s="828"/>
      <c r="J621" s="828"/>
      <c r="K621" s="828"/>
      <c r="L621" s="828"/>
      <c r="M621" s="828"/>
      <c r="N621" s="828"/>
      <c r="O621" s="828"/>
      <c r="P621" s="828"/>
      <c r="Q621" s="828"/>
      <c r="R621" s="828"/>
      <c r="S621" s="828"/>
      <c r="T621" s="828"/>
      <c r="U621" s="828"/>
      <c r="V621" s="828"/>
      <c r="W621" s="828"/>
      <c r="X621" s="828"/>
      <c r="Y621" s="828"/>
      <c r="Z621" s="828"/>
      <c r="AA621" s="828"/>
      <c r="AB621" s="828"/>
      <c r="AC621" s="828"/>
      <c r="AD621" s="828"/>
      <c r="AE621" s="828"/>
      <c r="AF621" s="828"/>
      <c r="AG621" s="828"/>
      <c r="AH621" s="828"/>
      <c r="AI621" s="828"/>
      <c r="AJ621" s="828"/>
      <c r="AK621" s="828"/>
      <c r="AL621" s="828"/>
      <c r="AM621" s="828"/>
      <c r="AN621" s="828"/>
      <c r="AO621" s="828"/>
      <c r="AP621" s="828"/>
      <c r="AQ621" s="828"/>
      <c r="AR621" s="828"/>
      <c r="AS621" s="828"/>
    </row>
    <row r="622" spans="1:45" s="843" customFormat="1" ht="15.75">
      <c r="A622" s="763"/>
      <c r="B622" s="840" t="s">
        <v>253</v>
      </c>
      <c r="C622" s="744" t="s">
        <v>3043</v>
      </c>
      <c r="D622" s="783"/>
      <c r="E622" s="759"/>
      <c r="F622" s="828"/>
      <c r="G622" s="828"/>
      <c r="H622" s="828"/>
      <c r="I622" s="828"/>
      <c r="J622" s="828"/>
      <c r="K622" s="828"/>
      <c r="L622" s="828"/>
      <c r="M622" s="828"/>
      <c r="N622" s="828"/>
      <c r="O622" s="828"/>
      <c r="P622" s="828"/>
      <c r="Q622" s="828"/>
      <c r="R622" s="828"/>
      <c r="S622" s="828"/>
      <c r="T622" s="828"/>
      <c r="U622" s="828"/>
      <c r="V622" s="828"/>
      <c r="W622" s="828"/>
      <c r="X622" s="828"/>
      <c r="Y622" s="828"/>
      <c r="Z622" s="828"/>
      <c r="AA622" s="828"/>
      <c r="AB622" s="828"/>
      <c r="AC622" s="828"/>
      <c r="AD622" s="828"/>
      <c r="AE622" s="828"/>
      <c r="AF622" s="828"/>
      <c r="AG622" s="828"/>
      <c r="AH622" s="828"/>
      <c r="AI622" s="828"/>
      <c r="AJ622" s="828"/>
      <c r="AK622" s="828"/>
      <c r="AL622" s="828"/>
      <c r="AM622" s="828"/>
      <c r="AN622" s="828"/>
      <c r="AO622" s="828"/>
      <c r="AP622" s="828"/>
      <c r="AQ622" s="828"/>
      <c r="AR622" s="828"/>
      <c r="AS622" s="828"/>
    </row>
    <row r="623" spans="1:45" ht="15.75">
      <c r="A623" s="763"/>
      <c r="B623" s="838" t="s">
        <v>207</v>
      </c>
      <c r="C623" s="744"/>
      <c r="D623" s="1012" t="s">
        <v>615</v>
      </c>
      <c r="E623" s="1253"/>
      <c r="F623" s="828"/>
      <c r="G623" s="828"/>
      <c r="H623" s="828"/>
      <c r="L623" s="828"/>
      <c r="M623" s="828"/>
      <c r="N623" s="828"/>
      <c r="O623" s="828"/>
      <c r="P623" s="828"/>
      <c r="Q623" s="828"/>
      <c r="R623" s="828"/>
      <c r="S623" s="828"/>
      <c r="T623" s="828"/>
      <c r="U623" s="828"/>
      <c r="V623" s="828"/>
      <c r="W623" s="828"/>
      <c r="X623" s="828"/>
      <c r="Y623" s="828"/>
      <c r="Z623" s="828"/>
      <c r="AA623" s="828"/>
      <c r="AB623" s="828"/>
      <c r="AC623" s="828"/>
      <c r="AD623" s="828"/>
      <c r="AE623" s="828"/>
      <c r="AF623" s="828"/>
      <c r="AG623" s="828"/>
      <c r="AH623" s="828"/>
      <c r="AI623" s="828"/>
      <c r="AJ623" s="828"/>
      <c r="AK623" s="828"/>
      <c r="AL623" s="828"/>
      <c r="AM623" s="828"/>
      <c r="AN623" s="828"/>
      <c r="AO623" s="828"/>
      <c r="AP623" s="828"/>
      <c r="AQ623" s="828"/>
      <c r="AR623" s="828"/>
      <c r="AS623" s="828"/>
    </row>
    <row r="624" spans="1:45" ht="15.75">
      <c r="A624" s="763"/>
      <c r="B624" s="838" t="s">
        <v>208</v>
      </c>
      <c r="C624" s="744"/>
      <c r="D624" s="1013">
        <v>0</v>
      </c>
      <c r="E624" s="759">
        <v>0</v>
      </c>
      <c r="F624" s="828"/>
      <c r="G624" s="828"/>
      <c r="H624" s="828"/>
      <c r="L624" s="828"/>
      <c r="M624" s="828"/>
      <c r="N624" s="828"/>
      <c r="O624" s="828"/>
      <c r="P624" s="828"/>
      <c r="Q624" s="828"/>
      <c r="R624" s="828"/>
      <c r="S624" s="828"/>
      <c r="T624" s="828"/>
      <c r="U624" s="828"/>
      <c r="V624" s="828"/>
      <c r="W624" s="828"/>
      <c r="X624" s="828"/>
      <c r="Y624" s="828"/>
      <c r="Z624" s="828"/>
      <c r="AA624" s="828"/>
      <c r="AB624" s="828"/>
      <c r="AC624" s="828"/>
      <c r="AD624" s="828"/>
      <c r="AE624" s="828"/>
      <c r="AF624" s="828"/>
      <c r="AG624" s="828"/>
      <c r="AH624" s="828"/>
      <c r="AI624" s="828"/>
      <c r="AJ624" s="828"/>
      <c r="AK624" s="828"/>
      <c r="AL624" s="828"/>
      <c r="AM624" s="828"/>
      <c r="AN624" s="828"/>
      <c r="AO624" s="828"/>
      <c r="AP624" s="828"/>
      <c r="AQ624" s="828"/>
      <c r="AR624" s="828"/>
      <c r="AS624" s="828"/>
    </row>
    <row r="625" spans="1:45" ht="15.75">
      <c r="A625" s="763"/>
      <c r="B625" s="838" t="s">
        <v>209</v>
      </c>
      <c r="C625" s="744"/>
      <c r="D625" s="1013">
        <v>15</v>
      </c>
      <c r="E625" s="759">
        <v>0</v>
      </c>
      <c r="F625" s="828"/>
      <c r="G625" s="828"/>
      <c r="H625" s="828"/>
      <c r="L625" s="828"/>
      <c r="M625" s="828"/>
      <c r="N625" s="828"/>
      <c r="O625" s="828"/>
      <c r="P625" s="828"/>
      <c r="Q625" s="828"/>
      <c r="R625" s="828"/>
      <c r="S625" s="828"/>
      <c r="T625" s="828"/>
      <c r="U625" s="828"/>
      <c r="V625" s="828"/>
      <c r="W625" s="828"/>
      <c r="X625" s="828"/>
      <c r="Y625" s="828"/>
      <c r="Z625" s="828"/>
      <c r="AA625" s="828"/>
      <c r="AB625" s="828"/>
      <c r="AC625" s="828"/>
      <c r="AD625" s="828"/>
      <c r="AE625" s="828"/>
      <c r="AF625" s="828"/>
      <c r="AG625" s="828"/>
      <c r="AH625" s="828"/>
      <c r="AI625" s="828"/>
      <c r="AJ625" s="828"/>
      <c r="AK625" s="828"/>
      <c r="AL625" s="828"/>
      <c r="AM625" s="828"/>
      <c r="AN625" s="828"/>
      <c r="AO625" s="828"/>
      <c r="AP625" s="828"/>
      <c r="AQ625" s="828"/>
      <c r="AR625" s="828"/>
      <c r="AS625" s="828"/>
    </row>
    <row r="626" spans="1:45" ht="15.75">
      <c r="A626" s="755"/>
      <c r="B626" s="838" t="s">
        <v>210</v>
      </c>
      <c r="C626" s="744"/>
      <c r="D626" s="1013">
        <v>0</v>
      </c>
      <c r="E626" s="759">
        <v>0</v>
      </c>
      <c r="F626" s="828"/>
      <c r="G626" s="828"/>
      <c r="H626" s="828"/>
      <c r="L626" s="828"/>
      <c r="M626" s="828"/>
      <c r="N626" s="828"/>
      <c r="O626" s="828"/>
      <c r="P626" s="828"/>
      <c r="Q626" s="828"/>
      <c r="R626" s="828"/>
      <c r="S626" s="828"/>
      <c r="T626" s="828"/>
      <c r="U626" s="828"/>
      <c r="V626" s="828"/>
      <c r="W626" s="828"/>
      <c r="X626" s="828"/>
      <c r="Y626" s="828"/>
      <c r="Z626" s="828"/>
      <c r="AA626" s="828"/>
      <c r="AB626" s="828"/>
      <c r="AC626" s="828"/>
      <c r="AD626" s="828"/>
      <c r="AE626" s="828"/>
      <c r="AF626" s="828"/>
      <c r="AG626" s="828"/>
      <c r="AH626" s="828"/>
      <c r="AI626" s="828"/>
      <c r="AJ626" s="828"/>
      <c r="AK626" s="828"/>
      <c r="AL626" s="828"/>
      <c r="AM626" s="828"/>
      <c r="AN626" s="828"/>
      <c r="AO626" s="828"/>
      <c r="AP626" s="828"/>
      <c r="AQ626" s="828"/>
      <c r="AR626" s="828"/>
      <c r="AS626" s="828"/>
    </row>
    <row r="627" spans="1:45" ht="15.75">
      <c r="A627" s="763"/>
      <c r="B627" s="838" t="s">
        <v>211</v>
      </c>
      <c r="C627" s="744"/>
      <c r="D627" s="1013">
        <v>1</v>
      </c>
      <c r="E627" s="759">
        <v>0</v>
      </c>
      <c r="F627" s="828"/>
      <c r="G627" s="828"/>
      <c r="H627" s="828"/>
      <c r="L627" s="828"/>
      <c r="M627" s="828"/>
      <c r="N627" s="828"/>
      <c r="O627" s="828"/>
      <c r="P627" s="828"/>
      <c r="Q627" s="828"/>
      <c r="R627" s="828"/>
      <c r="S627" s="828"/>
      <c r="T627" s="828"/>
      <c r="U627" s="828"/>
      <c r="V627" s="828"/>
      <c r="W627" s="828"/>
      <c r="X627" s="828"/>
      <c r="Y627" s="828"/>
      <c r="Z627" s="828"/>
      <c r="AA627" s="828"/>
      <c r="AB627" s="828"/>
      <c r="AC627" s="828"/>
      <c r="AD627" s="828"/>
      <c r="AE627" s="828"/>
      <c r="AF627" s="828"/>
      <c r="AG627" s="828"/>
      <c r="AH627" s="828"/>
      <c r="AI627" s="828"/>
      <c r="AJ627" s="828"/>
      <c r="AK627" s="828"/>
      <c r="AL627" s="828"/>
      <c r="AM627" s="828"/>
      <c r="AN627" s="828"/>
      <c r="AO627" s="828"/>
      <c r="AP627" s="828"/>
      <c r="AQ627" s="828"/>
      <c r="AR627" s="828"/>
      <c r="AS627" s="828"/>
    </row>
    <row r="628" spans="1:45" s="853" customFormat="1" ht="15.75" customHeight="1">
      <c r="A628" s="763"/>
      <c r="B628" s="838" t="s">
        <v>44</v>
      </c>
      <c r="C628" s="744"/>
      <c r="D628" s="1013">
        <v>1</v>
      </c>
      <c r="E628" s="759">
        <v>0</v>
      </c>
      <c r="F628" s="828"/>
      <c r="G628" s="828"/>
      <c r="H628" s="828"/>
      <c r="I628" s="828"/>
      <c r="J628" s="828"/>
      <c r="K628" s="828"/>
      <c r="L628" s="828"/>
      <c r="M628" s="828"/>
      <c r="N628" s="828"/>
      <c r="O628" s="828"/>
      <c r="P628" s="828"/>
      <c r="Q628" s="828"/>
      <c r="R628" s="828"/>
      <c r="S628" s="828"/>
      <c r="T628" s="828"/>
      <c r="U628" s="828"/>
      <c r="V628" s="828"/>
      <c r="W628" s="828"/>
      <c r="X628" s="828"/>
      <c r="Y628" s="828"/>
      <c r="Z628" s="828"/>
      <c r="AA628" s="828"/>
      <c r="AB628" s="828"/>
      <c r="AC628" s="828"/>
      <c r="AD628" s="828"/>
      <c r="AE628" s="828"/>
      <c r="AF628" s="828"/>
      <c r="AG628" s="828"/>
      <c r="AH628" s="828"/>
      <c r="AI628" s="828"/>
      <c r="AJ628" s="828"/>
      <c r="AK628" s="828"/>
      <c r="AL628" s="828"/>
      <c r="AM628" s="828"/>
      <c r="AN628" s="828"/>
      <c r="AO628" s="828"/>
      <c r="AP628" s="828"/>
      <c r="AQ628" s="828"/>
      <c r="AR628" s="828"/>
      <c r="AS628" s="828"/>
    </row>
    <row r="629" spans="1:45" s="853" customFormat="1" ht="15.75">
      <c r="A629" s="763"/>
      <c r="B629" s="838" t="s">
        <v>43</v>
      </c>
      <c r="C629" s="744"/>
      <c r="D629" s="1013">
        <v>1.5</v>
      </c>
      <c r="E629" s="759">
        <v>0</v>
      </c>
      <c r="F629" s="828"/>
      <c r="G629" s="828"/>
      <c r="H629" s="828"/>
      <c r="I629" s="828"/>
      <c r="J629" s="828"/>
      <c r="K629" s="828"/>
      <c r="L629" s="828"/>
      <c r="M629" s="828"/>
      <c r="N629" s="828"/>
      <c r="O629" s="828"/>
      <c r="P629" s="828"/>
      <c r="Q629" s="828"/>
      <c r="R629" s="828"/>
      <c r="S629" s="828"/>
      <c r="T629" s="828"/>
      <c r="U629" s="828"/>
      <c r="V629" s="828"/>
      <c r="W629" s="828"/>
      <c r="X629" s="828"/>
      <c r="Y629" s="828"/>
      <c r="Z629" s="828"/>
      <c r="AA629" s="828"/>
      <c r="AB629" s="828"/>
      <c r="AC629" s="828"/>
      <c r="AD629" s="828"/>
      <c r="AE629" s="828"/>
      <c r="AF629" s="828"/>
      <c r="AG629" s="828"/>
      <c r="AH629" s="828"/>
      <c r="AI629" s="828"/>
      <c r="AJ629" s="828"/>
      <c r="AK629" s="828"/>
      <c r="AL629" s="828"/>
      <c r="AM629" s="828"/>
      <c r="AN629" s="828"/>
      <c r="AO629" s="828"/>
      <c r="AP629" s="828"/>
      <c r="AQ629" s="828"/>
      <c r="AR629" s="828"/>
      <c r="AS629" s="828"/>
    </row>
    <row r="630" spans="1:45" s="853" customFormat="1" ht="15.75" customHeight="1">
      <c r="A630" s="763"/>
      <c r="B630" s="838" t="s">
        <v>653</v>
      </c>
      <c r="C630" s="744"/>
      <c r="D630" s="1013">
        <v>0</v>
      </c>
      <c r="E630" s="759">
        <v>0</v>
      </c>
      <c r="F630" s="828"/>
      <c r="G630" s="828"/>
      <c r="H630" s="828"/>
      <c r="I630" s="828"/>
      <c r="J630" s="828"/>
      <c r="K630" s="828"/>
      <c r="L630" s="828"/>
      <c r="M630" s="828"/>
      <c r="N630" s="828"/>
      <c r="O630" s="828"/>
      <c r="P630" s="828"/>
      <c r="Q630" s="828"/>
      <c r="R630" s="828"/>
      <c r="S630" s="828"/>
      <c r="T630" s="828"/>
      <c r="U630" s="828"/>
      <c r="V630" s="828"/>
      <c r="W630" s="828"/>
      <c r="X630" s="828"/>
      <c r="Y630" s="828"/>
      <c r="Z630" s="828"/>
      <c r="AA630" s="828"/>
      <c r="AB630" s="828"/>
      <c r="AC630" s="828"/>
      <c r="AD630" s="828"/>
      <c r="AE630" s="828"/>
      <c r="AF630" s="828"/>
      <c r="AG630" s="828"/>
      <c r="AH630" s="828"/>
      <c r="AI630" s="828"/>
      <c r="AJ630" s="828"/>
      <c r="AK630" s="828"/>
      <c r="AL630" s="828"/>
      <c r="AM630" s="828"/>
      <c r="AN630" s="828"/>
      <c r="AO630" s="828"/>
      <c r="AP630" s="828"/>
      <c r="AQ630" s="828"/>
      <c r="AR630" s="828"/>
      <c r="AS630" s="828"/>
    </row>
    <row r="631" spans="1:45" s="853" customFormat="1" ht="18" customHeight="1">
      <c r="A631" s="763"/>
      <c r="B631" s="838" t="s">
        <v>213</v>
      </c>
      <c r="C631" s="744"/>
      <c r="D631" s="1012" t="s">
        <v>214</v>
      </c>
      <c r="E631" s="1253"/>
      <c r="F631" s="828"/>
      <c r="G631" s="828"/>
      <c r="H631" s="828"/>
      <c r="I631" s="828"/>
      <c r="J631" s="828"/>
      <c r="K631" s="828"/>
      <c r="L631" s="828"/>
      <c r="M631" s="828"/>
      <c r="N631" s="828"/>
      <c r="O631" s="828"/>
      <c r="P631" s="828"/>
      <c r="Q631" s="828"/>
      <c r="R631" s="828"/>
      <c r="S631" s="828"/>
      <c r="T631" s="828"/>
      <c r="U631" s="828"/>
      <c r="V631" s="828"/>
      <c r="W631" s="828"/>
      <c r="X631" s="828"/>
      <c r="Y631" s="828"/>
      <c r="Z631" s="828"/>
      <c r="AA631" s="828"/>
      <c r="AB631" s="828"/>
      <c r="AC631" s="828"/>
      <c r="AD631" s="828"/>
      <c r="AE631" s="828"/>
      <c r="AF631" s="828"/>
      <c r="AG631" s="828"/>
      <c r="AH631" s="828"/>
      <c r="AI631" s="828"/>
      <c r="AJ631" s="828"/>
      <c r="AK631" s="828"/>
      <c r="AL631" s="828"/>
      <c r="AM631" s="828"/>
      <c r="AN631" s="828"/>
      <c r="AO631" s="828"/>
      <c r="AP631" s="828"/>
      <c r="AQ631" s="828"/>
      <c r="AR631" s="828"/>
      <c r="AS631" s="828"/>
    </row>
    <row r="632" spans="1:45" s="853" customFormat="1" ht="15.75" customHeight="1">
      <c r="A632" s="755"/>
      <c r="B632" s="838" t="s">
        <v>215</v>
      </c>
      <c r="C632" s="744"/>
      <c r="D632" s="1012" t="s">
        <v>216</v>
      </c>
      <c r="E632" s="1152"/>
      <c r="F632" s="828"/>
      <c r="G632" s="828"/>
      <c r="H632" s="828"/>
      <c r="I632" s="828"/>
      <c r="J632" s="828"/>
      <c r="K632" s="828"/>
      <c r="L632" s="828"/>
      <c r="M632" s="828"/>
      <c r="N632" s="828"/>
      <c r="O632" s="828"/>
      <c r="P632" s="828"/>
      <c r="Q632" s="828"/>
      <c r="R632" s="828"/>
      <c r="S632" s="828"/>
      <c r="T632" s="828"/>
      <c r="U632" s="828"/>
      <c r="V632" s="828"/>
      <c r="W632" s="828"/>
      <c r="X632" s="828"/>
      <c r="Y632" s="828"/>
      <c r="Z632" s="828"/>
      <c r="AA632" s="828"/>
      <c r="AB632" s="828"/>
      <c r="AC632" s="828"/>
      <c r="AD632" s="828"/>
      <c r="AE632" s="828"/>
      <c r="AF632" s="828"/>
      <c r="AG632" s="828"/>
      <c r="AH632" s="828"/>
      <c r="AI632" s="828"/>
      <c r="AJ632" s="828"/>
      <c r="AK632" s="828"/>
      <c r="AL632" s="828"/>
      <c r="AM632" s="828"/>
      <c r="AN632" s="828"/>
      <c r="AO632" s="828"/>
      <c r="AP632" s="828"/>
      <c r="AQ632" s="828"/>
      <c r="AR632" s="828"/>
      <c r="AS632" s="828"/>
    </row>
    <row r="633" spans="1:45" s="843" customFormat="1" ht="15.75">
      <c r="A633" s="755"/>
      <c r="B633" s="838" t="s">
        <v>217</v>
      </c>
      <c r="C633" s="744"/>
      <c r="D633" s="1012" t="s">
        <v>218</v>
      </c>
      <c r="E633" s="1152"/>
      <c r="F633" s="828"/>
      <c r="G633" s="828"/>
      <c r="H633" s="828"/>
      <c r="I633" s="828"/>
      <c r="J633" s="828"/>
      <c r="K633" s="828"/>
      <c r="L633" s="828"/>
      <c r="M633" s="828"/>
      <c r="N633" s="828"/>
      <c r="O633" s="828"/>
      <c r="P633" s="828"/>
      <c r="Q633" s="828"/>
      <c r="R633" s="828"/>
      <c r="S633" s="828"/>
      <c r="T633" s="828"/>
      <c r="U633" s="828"/>
      <c r="V633" s="828"/>
      <c r="W633" s="828"/>
      <c r="X633" s="828"/>
      <c r="Y633" s="828"/>
      <c r="Z633" s="828"/>
      <c r="AA633" s="828"/>
      <c r="AB633" s="828"/>
      <c r="AC633" s="828"/>
      <c r="AD633" s="828"/>
      <c r="AE633" s="828"/>
      <c r="AF633" s="828"/>
      <c r="AG633" s="828"/>
      <c r="AH633" s="828"/>
      <c r="AI633" s="828"/>
      <c r="AJ633" s="828"/>
      <c r="AK633" s="828"/>
      <c r="AL633" s="828"/>
      <c r="AM633" s="828"/>
      <c r="AN633" s="828"/>
      <c r="AO633" s="828"/>
      <c r="AP633" s="828"/>
      <c r="AQ633" s="828"/>
      <c r="AR633" s="828"/>
      <c r="AS633" s="828"/>
    </row>
    <row r="634" spans="1:45" s="843" customFormat="1" ht="15.75">
      <c r="A634" s="755"/>
      <c r="B634" s="838" t="s">
        <v>255</v>
      </c>
      <c r="C634" s="744"/>
      <c r="D634" s="1012" t="s">
        <v>220</v>
      </c>
      <c r="E634" s="1152"/>
      <c r="F634" s="828"/>
      <c r="G634" s="828"/>
      <c r="H634" s="828"/>
      <c r="I634" s="828"/>
      <c r="J634" s="828"/>
      <c r="K634" s="828"/>
      <c r="L634" s="828"/>
      <c r="M634" s="828"/>
      <c r="N634" s="828"/>
      <c r="O634" s="828"/>
      <c r="P634" s="828"/>
      <c r="Q634" s="828"/>
      <c r="R634" s="828"/>
      <c r="S634" s="828"/>
      <c r="T634" s="828"/>
      <c r="U634" s="828"/>
      <c r="V634" s="828"/>
      <c r="W634" s="828"/>
      <c r="X634" s="828"/>
      <c r="Y634" s="828"/>
      <c r="Z634" s="828"/>
      <c r="AA634" s="828"/>
      <c r="AB634" s="828"/>
      <c r="AC634" s="828"/>
      <c r="AD634" s="828"/>
      <c r="AE634" s="828"/>
      <c r="AF634" s="828"/>
      <c r="AG634" s="828"/>
      <c r="AH634" s="828"/>
      <c r="AI634" s="828"/>
      <c r="AJ634" s="828"/>
      <c r="AK634" s="828"/>
      <c r="AL634" s="828"/>
      <c r="AM634" s="828"/>
      <c r="AN634" s="828"/>
      <c r="AO634" s="828"/>
      <c r="AP634" s="828"/>
      <c r="AQ634" s="828"/>
      <c r="AR634" s="828"/>
      <c r="AS634" s="828"/>
    </row>
    <row r="635" spans="1:45" s="843" customFormat="1" ht="15.75">
      <c r="A635" s="755"/>
      <c r="B635" s="840" t="s">
        <v>548</v>
      </c>
      <c r="C635" s="744" t="s">
        <v>3044</v>
      </c>
      <c r="D635" s="1013">
        <v>18</v>
      </c>
      <c r="E635" s="759">
        <v>0</v>
      </c>
      <c r="F635" s="828"/>
      <c r="G635" s="828"/>
      <c r="H635" s="828"/>
      <c r="I635" s="828"/>
      <c r="J635" s="828"/>
      <c r="K635" s="828"/>
      <c r="L635" s="828"/>
      <c r="M635" s="828"/>
      <c r="N635" s="828"/>
      <c r="O635" s="828"/>
      <c r="P635" s="828"/>
      <c r="Q635" s="828"/>
      <c r="R635" s="828"/>
      <c r="S635" s="828"/>
      <c r="T635" s="828"/>
      <c r="U635" s="828"/>
      <c r="V635" s="828"/>
      <c r="W635" s="828"/>
      <c r="X635" s="828"/>
      <c r="Y635" s="828"/>
      <c r="Z635" s="828"/>
      <c r="AA635" s="828"/>
      <c r="AB635" s="828"/>
      <c r="AC635" s="828"/>
      <c r="AD635" s="828"/>
      <c r="AE635" s="828"/>
      <c r="AF635" s="828"/>
      <c r="AG635" s="828"/>
      <c r="AH635" s="828"/>
      <c r="AI635" s="828"/>
      <c r="AJ635" s="828"/>
      <c r="AK635" s="828"/>
      <c r="AL635" s="828"/>
      <c r="AM635" s="828"/>
      <c r="AN635" s="828"/>
      <c r="AO635" s="828"/>
      <c r="AP635" s="828"/>
      <c r="AQ635" s="828"/>
      <c r="AR635" s="828"/>
      <c r="AS635" s="828"/>
    </row>
    <row r="636" spans="1:45" s="843" customFormat="1" ht="15.75" customHeight="1">
      <c r="A636" s="772"/>
      <c r="B636" s="842" t="s">
        <v>549</v>
      </c>
      <c r="C636" s="754" t="s">
        <v>3045</v>
      </c>
      <c r="D636" s="1032">
        <v>10</v>
      </c>
      <c r="E636" s="1045">
        <v>0</v>
      </c>
      <c r="F636" s="828"/>
      <c r="G636" s="828"/>
      <c r="H636" s="828"/>
      <c r="I636" s="828"/>
      <c r="J636" s="828"/>
      <c r="K636" s="828"/>
      <c r="L636" s="828"/>
      <c r="M636" s="828"/>
      <c r="N636" s="828"/>
      <c r="O636" s="828"/>
      <c r="P636" s="828"/>
      <c r="Q636" s="828"/>
      <c r="R636" s="828"/>
      <c r="S636" s="828"/>
      <c r="T636" s="828"/>
      <c r="U636" s="828"/>
      <c r="V636" s="828"/>
      <c r="W636" s="828"/>
      <c r="X636" s="828"/>
      <c r="Y636" s="828"/>
      <c r="Z636" s="828"/>
      <c r="AA636" s="828"/>
      <c r="AB636" s="828"/>
      <c r="AC636" s="828"/>
      <c r="AD636" s="828"/>
      <c r="AE636" s="828"/>
      <c r="AF636" s="828"/>
      <c r="AG636" s="828"/>
      <c r="AH636" s="828"/>
      <c r="AI636" s="828"/>
      <c r="AJ636" s="828"/>
      <c r="AK636" s="828"/>
      <c r="AL636" s="828"/>
      <c r="AM636" s="828"/>
      <c r="AN636" s="828"/>
      <c r="AO636" s="828"/>
      <c r="AP636" s="828"/>
      <c r="AQ636" s="828"/>
      <c r="AR636" s="828"/>
      <c r="AS636" s="828"/>
    </row>
    <row r="637" spans="1:45" s="843" customFormat="1" ht="30.75" customHeight="1">
      <c r="A637" s="755">
        <v>840</v>
      </c>
      <c r="B637" s="865" t="s">
        <v>257</v>
      </c>
      <c r="C637" s="744"/>
      <c r="D637" s="743"/>
      <c r="E637" s="1016"/>
      <c r="F637" s="828"/>
      <c r="G637" s="828"/>
      <c r="H637" s="828"/>
      <c r="I637" s="828"/>
      <c r="J637" s="828"/>
      <c r="K637" s="828"/>
      <c r="L637" s="828"/>
      <c r="M637" s="828"/>
      <c r="N637" s="828"/>
      <c r="O637" s="828"/>
      <c r="P637" s="828"/>
      <c r="Q637" s="828"/>
      <c r="R637" s="828"/>
      <c r="S637" s="828"/>
      <c r="T637" s="828"/>
      <c r="U637" s="828"/>
      <c r="V637" s="828"/>
      <c r="W637" s="828"/>
      <c r="X637" s="828"/>
      <c r="Y637" s="828"/>
      <c r="Z637" s="828"/>
      <c r="AA637" s="828"/>
      <c r="AB637" s="828"/>
      <c r="AC637" s="828"/>
      <c r="AD637" s="828"/>
      <c r="AE637" s="828"/>
      <c r="AF637" s="828"/>
      <c r="AG637" s="828"/>
      <c r="AH637" s="828"/>
      <c r="AI637" s="828"/>
      <c r="AJ637" s="828"/>
      <c r="AK637" s="828"/>
      <c r="AL637" s="828"/>
      <c r="AM637" s="828"/>
      <c r="AN637" s="828"/>
      <c r="AO637" s="828"/>
      <c r="AP637" s="828"/>
      <c r="AQ637" s="828"/>
      <c r="AR637" s="828"/>
      <c r="AS637" s="828"/>
    </row>
    <row r="638" spans="1:45" s="843" customFormat="1" ht="31.5">
      <c r="A638" s="772"/>
      <c r="B638" s="900" t="s">
        <v>258</v>
      </c>
      <c r="C638" s="754" t="s">
        <v>3046</v>
      </c>
      <c r="D638" s="1032" t="s">
        <v>550</v>
      </c>
      <c r="E638" s="1254"/>
      <c r="F638" s="828"/>
      <c r="G638" s="828"/>
      <c r="H638" s="828"/>
      <c r="I638" s="828"/>
      <c r="J638" s="828"/>
      <c r="K638" s="828"/>
      <c r="L638" s="828"/>
      <c r="M638" s="828"/>
      <c r="N638" s="828"/>
      <c r="O638" s="828"/>
      <c r="P638" s="828"/>
      <c r="Q638" s="828"/>
      <c r="R638" s="828"/>
      <c r="S638" s="828"/>
      <c r="T638" s="828"/>
      <c r="U638" s="828"/>
      <c r="V638" s="828"/>
      <c r="W638" s="828"/>
      <c r="X638" s="828"/>
      <c r="Y638" s="828"/>
      <c r="Z638" s="828"/>
      <c r="AA638" s="828"/>
      <c r="AB638" s="828"/>
      <c r="AC638" s="828"/>
      <c r="AD638" s="828"/>
      <c r="AE638" s="828"/>
      <c r="AF638" s="828"/>
      <c r="AG638" s="828"/>
      <c r="AH638" s="828"/>
      <c r="AI638" s="828"/>
      <c r="AJ638" s="828"/>
      <c r="AK638" s="828"/>
      <c r="AL638" s="828"/>
      <c r="AM638" s="828"/>
      <c r="AN638" s="828"/>
      <c r="AO638" s="828"/>
      <c r="AP638" s="828"/>
      <c r="AQ638" s="828"/>
      <c r="AR638" s="828"/>
      <c r="AS638" s="828"/>
    </row>
    <row r="639" spans="1:45" s="853" customFormat="1" ht="29.25" customHeight="1">
      <c r="A639" s="755">
        <v>841</v>
      </c>
      <c r="B639" s="865" t="s">
        <v>260</v>
      </c>
      <c r="C639" s="744"/>
      <c r="D639" s="743"/>
      <c r="E639" s="1016"/>
      <c r="F639" s="828"/>
      <c r="G639" s="828"/>
      <c r="H639" s="828"/>
      <c r="I639" s="828"/>
      <c r="J639" s="828"/>
      <c r="K639" s="828"/>
      <c r="L639" s="828"/>
      <c r="M639" s="828"/>
      <c r="N639" s="828"/>
      <c r="O639" s="828"/>
      <c r="P639" s="828"/>
      <c r="Q639" s="828"/>
      <c r="R639" s="828"/>
      <c r="S639" s="828"/>
      <c r="T639" s="828"/>
      <c r="U639" s="828"/>
      <c r="V639" s="828"/>
      <c r="W639" s="828"/>
      <c r="X639" s="828"/>
      <c r="Y639" s="828"/>
      <c r="Z639" s="828"/>
      <c r="AA639" s="828"/>
      <c r="AB639" s="828"/>
      <c r="AC639" s="828"/>
      <c r="AD639" s="828"/>
      <c r="AE639" s="828"/>
      <c r="AF639" s="828"/>
      <c r="AG639" s="828"/>
      <c r="AH639" s="828"/>
      <c r="AI639" s="828"/>
      <c r="AJ639" s="828"/>
      <c r="AK639" s="828"/>
      <c r="AL639" s="828"/>
      <c r="AM639" s="828"/>
      <c r="AN639" s="828"/>
      <c r="AO639" s="828"/>
      <c r="AP639" s="828"/>
      <c r="AQ639" s="828"/>
      <c r="AR639" s="828"/>
      <c r="AS639" s="828"/>
    </row>
    <row r="640" spans="1:45" s="853" customFormat="1" ht="32.25" customHeight="1">
      <c r="A640" s="772"/>
      <c r="B640" s="900" t="s">
        <v>258</v>
      </c>
      <c r="C640" s="754" t="s">
        <v>3048</v>
      </c>
      <c r="D640" s="1032" t="s">
        <v>550</v>
      </c>
      <c r="E640" s="1104"/>
      <c r="F640" s="828"/>
      <c r="G640" s="828"/>
      <c r="H640" s="828"/>
      <c r="I640" s="828"/>
      <c r="J640" s="828"/>
      <c r="K640" s="828"/>
      <c r="L640" s="828"/>
      <c r="M640" s="828"/>
      <c r="N640" s="828"/>
      <c r="O640" s="828"/>
      <c r="P640" s="828"/>
      <c r="Q640" s="828"/>
      <c r="R640" s="828"/>
      <c r="S640" s="828"/>
      <c r="T640" s="828"/>
      <c r="U640" s="828"/>
      <c r="V640" s="828"/>
      <c r="W640" s="828"/>
      <c r="X640" s="828"/>
      <c r="Y640" s="828"/>
      <c r="Z640" s="828"/>
      <c r="AA640" s="828"/>
      <c r="AB640" s="828"/>
      <c r="AC640" s="828"/>
      <c r="AD640" s="828"/>
      <c r="AE640" s="828"/>
      <c r="AF640" s="828"/>
      <c r="AG640" s="828"/>
      <c r="AH640" s="828"/>
      <c r="AI640" s="828"/>
      <c r="AJ640" s="828"/>
      <c r="AK640" s="828"/>
      <c r="AL640" s="828"/>
      <c r="AM640" s="828"/>
      <c r="AN640" s="828"/>
      <c r="AO640" s="828"/>
      <c r="AP640" s="828"/>
      <c r="AQ640" s="828"/>
      <c r="AR640" s="828"/>
      <c r="AS640" s="828"/>
    </row>
    <row r="641" spans="1:45" ht="33" customHeight="1">
      <c r="A641" s="755">
        <v>842</v>
      </c>
      <c r="B641" s="865" t="s">
        <v>262</v>
      </c>
      <c r="C641" s="744"/>
      <c r="D641" s="743"/>
      <c r="E641" s="1016"/>
      <c r="F641" s="828"/>
      <c r="G641" s="828"/>
      <c r="H641" s="828"/>
      <c r="L641" s="828"/>
      <c r="M641" s="828"/>
      <c r="N641" s="828"/>
      <c r="O641" s="828"/>
      <c r="P641" s="828"/>
      <c r="Q641" s="828"/>
      <c r="R641" s="828"/>
      <c r="S641" s="828"/>
      <c r="T641" s="828"/>
      <c r="U641" s="828"/>
      <c r="V641" s="828"/>
      <c r="W641" s="828"/>
      <c r="X641" s="828"/>
      <c r="Y641" s="828"/>
      <c r="Z641" s="828"/>
      <c r="AA641" s="828"/>
      <c r="AB641" s="828"/>
      <c r="AC641" s="828"/>
      <c r="AD641" s="828"/>
      <c r="AE641" s="828"/>
      <c r="AF641" s="828"/>
      <c r="AG641" s="828"/>
      <c r="AH641" s="828"/>
      <c r="AI641" s="828"/>
      <c r="AJ641" s="828"/>
      <c r="AK641" s="828"/>
      <c r="AL641" s="828"/>
      <c r="AM641" s="828"/>
      <c r="AN641" s="828"/>
      <c r="AO641" s="828"/>
      <c r="AP641" s="828"/>
      <c r="AQ641" s="828"/>
      <c r="AR641" s="828"/>
      <c r="AS641" s="828"/>
    </row>
    <row r="642" spans="1:45" ht="39" customHeight="1">
      <c r="A642" s="772"/>
      <c r="B642" s="900" t="s">
        <v>258</v>
      </c>
      <c r="C642" s="754" t="s">
        <v>3050</v>
      </c>
      <c r="D642" s="1032" t="s">
        <v>550</v>
      </c>
      <c r="E642" s="1104"/>
      <c r="F642" s="828"/>
      <c r="G642" s="828"/>
      <c r="H642" s="828"/>
      <c r="L642" s="828"/>
      <c r="M642" s="828"/>
      <c r="N642" s="828"/>
      <c r="O642" s="828"/>
      <c r="P642" s="828"/>
      <c r="Q642" s="828"/>
      <c r="R642" s="828"/>
      <c r="S642" s="828"/>
      <c r="T642" s="828"/>
      <c r="U642" s="828"/>
      <c r="V642" s="828"/>
      <c r="W642" s="828"/>
      <c r="X642" s="828"/>
      <c r="Y642" s="828"/>
      <c r="Z642" s="828"/>
      <c r="AA642" s="828"/>
      <c r="AB642" s="828"/>
      <c r="AC642" s="828"/>
      <c r="AD642" s="828"/>
      <c r="AE642" s="828"/>
      <c r="AF642" s="828"/>
      <c r="AG642" s="828"/>
      <c r="AH642" s="828"/>
      <c r="AI642" s="828"/>
      <c r="AJ642" s="828"/>
      <c r="AK642" s="828"/>
      <c r="AL642" s="828"/>
      <c r="AM642" s="828"/>
      <c r="AN642" s="828"/>
      <c r="AO642" s="828"/>
      <c r="AP642" s="828"/>
      <c r="AQ642" s="828"/>
      <c r="AR642" s="828"/>
      <c r="AS642" s="828"/>
    </row>
    <row r="643" spans="1:45" ht="15.75">
      <c r="A643" s="775" t="s">
        <v>280</v>
      </c>
      <c r="B643" s="876"/>
      <c r="C643" s="776"/>
      <c r="D643" s="776"/>
      <c r="E643" s="791"/>
      <c r="F643" s="828"/>
      <c r="G643" s="828"/>
      <c r="H643" s="828"/>
      <c r="L643" s="828"/>
      <c r="M643" s="828"/>
      <c r="N643" s="828"/>
      <c r="O643" s="828"/>
      <c r="P643" s="828"/>
      <c r="Q643" s="828"/>
      <c r="R643" s="828"/>
      <c r="S643" s="828"/>
      <c r="T643" s="828"/>
      <c r="U643" s="828"/>
      <c r="V643" s="828"/>
      <c r="W643" s="828"/>
      <c r="X643" s="828"/>
      <c r="Y643" s="828"/>
      <c r="Z643" s="828"/>
      <c r="AA643" s="828"/>
      <c r="AB643" s="828"/>
      <c r="AC643" s="828"/>
      <c r="AD643" s="828"/>
      <c r="AE643" s="828"/>
      <c r="AF643" s="828"/>
      <c r="AG643" s="828"/>
      <c r="AH643" s="828"/>
      <c r="AI643" s="828"/>
      <c r="AJ643" s="828"/>
      <c r="AK643" s="828"/>
      <c r="AL643" s="828"/>
      <c r="AM643" s="828"/>
      <c r="AN643" s="828"/>
      <c r="AO643" s="828"/>
      <c r="AP643" s="828"/>
      <c r="AQ643" s="828"/>
      <c r="AR643" s="828"/>
      <c r="AS643" s="828"/>
    </row>
    <row r="644" spans="1:45" ht="15.75">
      <c r="A644" s="901" t="s">
        <v>281</v>
      </c>
      <c r="B644" s="902"/>
      <c r="C644" s="903"/>
      <c r="D644" s="1034"/>
      <c r="E644" s="1256"/>
      <c r="F644" s="828"/>
      <c r="G644" s="828"/>
      <c r="H644" s="828"/>
      <c r="L644" s="828"/>
      <c r="M644" s="828"/>
      <c r="N644" s="828"/>
      <c r="O644" s="828"/>
      <c r="P644" s="828"/>
      <c r="Q644" s="828"/>
      <c r="R644" s="828"/>
      <c r="S644" s="828"/>
      <c r="T644" s="828"/>
      <c r="U644" s="828"/>
      <c r="V644" s="828"/>
      <c r="W644" s="828"/>
      <c r="X644" s="828"/>
      <c r="Y644" s="828"/>
      <c r="Z644" s="828"/>
      <c r="AA644" s="828"/>
      <c r="AB644" s="828"/>
      <c r="AC644" s="828"/>
      <c r="AD644" s="828"/>
      <c r="AE644" s="828"/>
      <c r="AF644" s="828"/>
      <c r="AG644" s="828"/>
      <c r="AH644" s="828"/>
      <c r="AI644" s="828"/>
      <c r="AJ644" s="828"/>
      <c r="AK644" s="828"/>
      <c r="AL644" s="828"/>
      <c r="AM644" s="828"/>
      <c r="AN644" s="828"/>
      <c r="AO644" s="828"/>
      <c r="AP644" s="828"/>
      <c r="AQ644" s="828"/>
      <c r="AR644" s="828"/>
      <c r="AS644" s="828"/>
    </row>
    <row r="645" spans="1:45" ht="15.75">
      <c r="A645" s="755">
        <v>900</v>
      </c>
      <c r="B645" s="836" t="s">
        <v>3262</v>
      </c>
      <c r="C645" s="761"/>
      <c r="D645" s="774"/>
      <c r="E645" s="1213"/>
      <c r="F645" s="828"/>
      <c r="G645" s="828"/>
      <c r="H645" s="828"/>
      <c r="L645" s="828"/>
      <c r="M645" s="828"/>
      <c r="N645" s="828"/>
      <c r="O645" s="828"/>
      <c r="P645" s="828"/>
      <c r="Q645" s="828"/>
      <c r="R645" s="828"/>
      <c r="S645" s="828"/>
      <c r="T645" s="828"/>
      <c r="U645" s="828"/>
      <c r="V645" s="828"/>
      <c r="W645" s="828"/>
      <c r="X645" s="828"/>
      <c r="Y645" s="828"/>
      <c r="Z645" s="828"/>
      <c r="AA645" s="828"/>
      <c r="AB645" s="828"/>
      <c r="AC645" s="828"/>
      <c r="AD645" s="828"/>
      <c r="AE645" s="828"/>
      <c r="AF645" s="828"/>
      <c r="AG645" s="828"/>
      <c r="AH645" s="828"/>
      <c r="AI645" s="828"/>
      <c r="AJ645" s="828"/>
      <c r="AK645" s="828"/>
      <c r="AL645" s="828"/>
      <c r="AM645" s="828"/>
      <c r="AN645" s="828"/>
      <c r="AO645" s="828"/>
      <c r="AP645" s="828"/>
      <c r="AQ645" s="828"/>
      <c r="AR645" s="828"/>
      <c r="AS645" s="828"/>
    </row>
    <row r="646" spans="1:45" s="843" customFormat="1" ht="15.75">
      <c r="A646" s="755"/>
      <c r="B646" s="840" t="s">
        <v>283</v>
      </c>
      <c r="C646" s="744" t="s">
        <v>3052</v>
      </c>
      <c r="D646" s="783"/>
      <c r="E646" s="759"/>
      <c r="F646" s="828"/>
      <c r="G646" s="828"/>
      <c r="H646" s="828"/>
      <c r="I646" s="828"/>
      <c r="J646" s="828"/>
      <c r="K646" s="828"/>
      <c r="L646" s="828"/>
      <c r="M646" s="828"/>
      <c r="N646" s="828"/>
      <c r="O646" s="828"/>
      <c r="P646" s="828"/>
      <c r="Q646" s="828"/>
      <c r="R646" s="828"/>
      <c r="S646" s="828"/>
      <c r="T646" s="828"/>
      <c r="U646" s="828"/>
      <c r="V646" s="828"/>
      <c r="W646" s="828"/>
      <c r="X646" s="828"/>
      <c r="Y646" s="828"/>
      <c r="Z646" s="828"/>
      <c r="AA646" s="828"/>
      <c r="AB646" s="828"/>
      <c r="AC646" s="828"/>
      <c r="AD646" s="828"/>
      <c r="AE646" s="828"/>
      <c r="AF646" s="828"/>
      <c r="AG646" s="828"/>
      <c r="AH646" s="828"/>
      <c r="AI646" s="828"/>
      <c r="AJ646" s="828"/>
      <c r="AK646" s="828"/>
      <c r="AL646" s="828"/>
      <c r="AM646" s="828"/>
      <c r="AN646" s="828"/>
      <c r="AO646" s="828"/>
      <c r="AP646" s="828"/>
      <c r="AQ646" s="828"/>
      <c r="AR646" s="828"/>
      <c r="AS646" s="828"/>
    </row>
    <row r="647" spans="1:45" s="843" customFormat="1" ht="15.75">
      <c r="A647" s="755"/>
      <c r="B647" s="838" t="s">
        <v>3246</v>
      </c>
      <c r="C647" s="744"/>
      <c r="D647" s="1013">
        <v>50</v>
      </c>
      <c r="E647" s="759">
        <v>2.75</v>
      </c>
      <c r="F647" s="828"/>
      <c r="G647" s="828"/>
      <c r="H647" s="828"/>
      <c r="I647" s="828"/>
      <c r="J647" s="828"/>
      <c r="K647" s="828"/>
      <c r="L647" s="828"/>
      <c r="M647" s="828"/>
      <c r="N647" s="828"/>
      <c r="O647" s="828"/>
      <c r="P647" s="828"/>
      <c r="Q647" s="828"/>
      <c r="R647" s="828"/>
      <c r="S647" s="828"/>
      <c r="T647" s="828"/>
      <c r="U647" s="828"/>
      <c r="V647" s="828"/>
      <c r="W647" s="828"/>
      <c r="X647" s="828"/>
      <c r="Y647" s="828"/>
      <c r="Z647" s="828"/>
      <c r="AA647" s="828"/>
      <c r="AB647" s="828"/>
      <c r="AC647" s="828"/>
      <c r="AD647" s="828"/>
      <c r="AE647" s="828"/>
      <c r="AF647" s="828"/>
      <c r="AG647" s="828"/>
      <c r="AH647" s="828"/>
      <c r="AI647" s="828"/>
      <c r="AJ647" s="828"/>
      <c r="AK647" s="828"/>
      <c r="AL647" s="828"/>
      <c r="AM647" s="828"/>
      <c r="AN647" s="828"/>
      <c r="AO647" s="828"/>
      <c r="AP647" s="828"/>
      <c r="AQ647" s="828"/>
      <c r="AR647" s="828"/>
      <c r="AS647" s="828"/>
    </row>
    <row r="648" spans="1:45" ht="15.75" customHeight="1">
      <c r="A648" s="755"/>
      <c r="B648" s="838" t="s">
        <v>3247</v>
      </c>
      <c r="C648" s="744"/>
      <c r="D648" s="1013">
        <v>30</v>
      </c>
      <c r="E648" s="759">
        <v>4.58</v>
      </c>
      <c r="F648" s="828"/>
      <c r="G648" s="828"/>
      <c r="H648" s="828"/>
      <c r="L648" s="828"/>
      <c r="M648" s="828"/>
      <c r="N648" s="828"/>
      <c r="O648" s="828"/>
      <c r="P648" s="828"/>
      <c r="Q648" s="828"/>
      <c r="R648" s="828"/>
      <c r="S648" s="828"/>
      <c r="T648" s="828"/>
      <c r="U648" s="828"/>
      <c r="V648" s="828"/>
      <c r="W648" s="828"/>
      <c r="X648" s="828"/>
      <c r="Y648" s="828"/>
      <c r="Z648" s="828"/>
      <c r="AA648" s="828"/>
      <c r="AB648" s="828"/>
      <c r="AC648" s="828"/>
      <c r="AD648" s="828"/>
      <c r="AE648" s="828"/>
      <c r="AF648" s="828"/>
      <c r="AG648" s="828"/>
      <c r="AH648" s="828"/>
      <c r="AI648" s="828"/>
      <c r="AJ648" s="828"/>
      <c r="AK648" s="828"/>
      <c r="AL648" s="828"/>
      <c r="AM648" s="828"/>
      <c r="AN648" s="828"/>
      <c r="AO648" s="828"/>
      <c r="AP648" s="828"/>
      <c r="AQ648" s="828"/>
      <c r="AR648" s="828"/>
      <c r="AS648" s="828"/>
    </row>
    <row r="649" spans="1:45" s="843" customFormat="1" ht="45.75" customHeight="1">
      <c r="A649" s="755"/>
      <c r="B649" s="863" t="s">
        <v>3248</v>
      </c>
      <c r="C649" s="744"/>
      <c r="D649" s="783"/>
      <c r="E649" s="759"/>
      <c r="F649" s="828"/>
      <c r="G649" s="828"/>
      <c r="H649" s="828"/>
      <c r="I649" s="828"/>
      <c r="J649" s="828"/>
      <c r="K649" s="828"/>
      <c r="L649" s="828"/>
      <c r="M649" s="828"/>
      <c r="N649" s="828"/>
      <c r="O649" s="828"/>
      <c r="P649" s="828"/>
      <c r="Q649" s="828"/>
      <c r="R649" s="828"/>
      <c r="S649" s="828"/>
      <c r="T649" s="828"/>
      <c r="U649" s="828"/>
      <c r="V649" s="828"/>
      <c r="W649" s="828"/>
      <c r="X649" s="828"/>
      <c r="Y649" s="828"/>
      <c r="Z649" s="828"/>
      <c r="AA649" s="828"/>
      <c r="AB649" s="828"/>
      <c r="AC649" s="828"/>
      <c r="AD649" s="828"/>
      <c r="AE649" s="828"/>
      <c r="AF649" s="828"/>
      <c r="AG649" s="828"/>
      <c r="AH649" s="828"/>
      <c r="AI649" s="828"/>
      <c r="AJ649" s="828"/>
      <c r="AK649" s="828"/>
      <c r="AL649" s="828"/>
      <c r="AM649" s="828"/>
      <c r="AN649" s="828"/>
      <c r="AO649" s="828"/>
      <c r="AP649" s="828"/>
      <c r="AQ649" s="828"/>
      <c r="AR649" s="828"/>
      <c r="AS649" s="828"/>
    </row>
    <row r="650" spans="1:45" s="835" customFormat="1" ht="13.5" customHeight="1">
      <c r="A650" s="755">
        <v>900</v>
      </c>
      <c r="B650" s="866" t="s">
        <v>3177</v>
      </c>
      <c r="C650" s="1275"/>
      <c r="D650" s="1037">
        <v>100</v>
      </c>
      <c r="E650" s="944">
        <v>9.15</v>
      </c>
      <c r="F650" s="828"/>
      <c r="G650" s="828"/>
      <c r="H650" s="828"/>
      <c r="I650" s="828"/>
      <c r="J650" s="828"/>
      <c r="K650" s="828"/>
      <c r="L650" s="828"/>
      <c r="M650" s="828"/>
      <c r="N650" s="828"/>
      <c r="O650" s="828"/>
      <c r="P650" s="828"/>
      <c r="Q650" s="828"/>
      <c r="R650" s="828"/>
      <c r="S650" s="828"/>
      <c r="T650" s="828"/>
      <c r="U650" s="828"/>
      <c r="V650" s="828"/>
      <c r="W650" s="828"/>
      <c r="X650" s="828"/>
      <c r="Y650" s="828"/>
      <c r="Z650" s="828"/>
      <c r="AA650" s="828"/>
      <c r="AB650" s="828"/>
      <c r="AC650" s="828"/>
      <c r="AD650" s="828"/>
      <c r="AE650" s="828"/>
      <c r="AF650" s="828"/>
      <c r="AG650" s="828"/>
      <c r="AH650" s="828"/>
      <c r="AI650" s="828"/>
      <c r="AJ650" s="828"/>
      <c r="AK650" s="828"/>
      <c r="AL650" s="828"/>
      <c r="AM650" s="828"/>
      <c r="AN650" s="828"/>
      <c r="AO650" s="828"/>
      <c r="AP650" s="828"/>
      <c r="AQ650" s="828"/>
      <c r="AR650" s="828"/>
      <c r="AS650" s="828"/>
    </row>
    <row r="651" spans="1:45" s="835" customFormat="1" ht="14.25" customHeight="1">
      <c r="A651" s="763"/>
      <c r="B651" s="1664" t="s">
        <v>290</v>
      </c>
      <c r="C651" s="762"/>
      <c r="D651" s="1024" t="s">
        <v>3250</v>
      </c>
      <c r="E651" s="1255"/>
      <c r="F651" s="828"/>
      <c r="G651" s="828"/>
      <c r="H651" s="828"/>
      <c r="I651" s="828"/>
      <c r="J651" s="828"/>
      <c r="K651" s="828"/>
      <c r="L651" s="828"/>
      <c r="M651" s="828"/>
      <c r="N651" s="828"/>
      <c r="O651" s="828"/>
      <c r="P651" s="828"/>
      <c r="Q651" s="828"/>
      <c r="R651" s="828"/>
      <c r="S651" s="828"/>
      <c r="T651" s="828"/>
      <c r="U651" s="828"/>
      <c r="V651" s="828"/>
      <c r="W651" s="828"/>
      <c r="X651" s="828"/>
      <c r="Y651" s="828"/>
      <c r="Z651" s="828"/>
      <c r="AA651" s="828"/>
      <c r="AB651" s="828"/>
      <c r="AC651" s="828"/>
      <c r="AD651" s="828"/>
      <c r="AE651" s="828"/>
      <c r="AF651" s="828"/>
      <c r="AG651" s="828"/>
      <c r="AH651" s="828"/>
      <c r="AI651" s="828"/>
      <c r="AJ651" s="828"/>
      <c r="AK651" s="828"/>
      <c r="AL651" s="828"/>
      <c r="AM651" s="828"/>
      <c r="AN651" s="828"/>
      <c r="AO651" s="828"/>
      <c r="AP651" s="828"/>
      <c r="AQ651" s="828"/>
      <c r="AR651" s="828"/>
      <c r="AS651" s="828"/>
    </row>
    <row r="652" spans="1:45" s="853" customFormat="1" ht="16.5" customHeight="1">
      <c r="A652" s="763"/>
      <c r="B652" s="1664"/>
      <c r="C652" s="762"/>
      <c r="D652" s="1013" t="s">
        <v>2365</v>
      </c>
      <c r="E652" s="1103"/>
      <c r="F652" s="828"/>
      <c r="G652" s="828"/>
      <c r="H652" s="828"/>
      <c r="I652" s="828"/>
      <c r="J652" s="828"/>
      <c r="K652" s="828"/>
      <c r="L652" s="828"/>
      <c r="M652" s="828"/>
      <c r="N652" s="828"/>
      <c r="O652" s="828"/>
      <c r="P652" s="828"/>
      <c r="Q652" s="828"/>
      <c r="R652" s="828"/>
      <c r="S652" s="828"/>
      <c r="T652" s="828"/>
      <c r="U652" s="828"/>
      <c r="V652" s="828"/>
      <c r="W652" s="828"/>
      <c r="X652" s="828"/>
      <c r="Y652" s="828"/>
      <c r="Z652" s="828"/>
      <c r="AA652" s="828"/>
      <c r="AB652" s="828"/>
      <c r="AC652" s="828"/>
      <c r="AD652" s="828"/>
      <c r="AE652" s="828"/>
      <c r="AF652" s="828"/>
      <c r="AG652" s="828"/>
      <c r="AH652" s="828"/>
      <c r="AI652" s="828"/>
      <c r="AJ652" s="828"/>
      <c r="AK652" s="828"/>
      <c r="AL652" s="828"/>
      <c r="AM652" s="828"/>
      <c r="AN652" s="828"/>
      <c r="AO652" s="828"/>
      <c r="AP652" s="828"/>
      <c r="AQ652" s="828"/>
      <c r="AR652" s="828"/>
      <c r="AS652" s="828"/>
    </row>
    <row r="653" spans="1:45" ht="14.25" customHeight="1">
      <c r="A653" s="755"/>
      <c r="B653" s="1664"/>
      <c r="C653" s="762"/>
      <c r="D653" s="1013">
        <v>10</v>
      </c>
      <c r="E653" s="904">
        <v>0.55</v>
      </c>
      <c r="F653" s="828"/>
      <c r="G653" s="828"/>
      <c r="H653" s="828"/>
      <c r="L653" s="828"/>
      <c r="M653" s="828"/>
      <c r="N653" s="828"/>
      <c r="O653" s="828"/>
      <c r="P653" s="828"/>
      <c r="Q653" s="828"/>
      <c r="R653" s="828"/>
      <c r="S653" s="828"/>
      <c r="T653" s="828"/>
      <c r="U653" s="828"/>
      <c r="V653" s="828"/>
      <c r="W653" s="828"/>
      <c r="X653" s="828"/>
      <c r="Y653" s="828"/>
      <c r="Z653" s="828"/>
      <c r="AA653" s="828"/>
      <c r="AB653" s="828"/>
      <c r="AC653" s="828"/>
      <c r="AD653" s="828"/>
      <c r="AE653" s="828"/>
      <c r="AF653" s="828"/>
      <c r="AG653" s="828"/>
      <c r="AH653" s="828"/>
      <c r="AI653" s="828"/>
      <c r="AJ653" s="828"/>
      <c r="AK653" s="828"/>
      <c r="AL653" s="828"/>
      <c r="AM653" s="828"/>
      <c r="AN653" s="828"/>
      <c r="AO653" s="828"/>
      <c r="AP653" s="828"/>
      <c r="AQ653" s="828"/>
      <c r="AR653" s="828"/>
      <c r="AS653" s="828"/>
    </row>
    <row r="654" spans="1:45" s="853" customFormat="1" ht="42" customHeight="1">
      <c r="A654" s="755"/>
      <c r="B654" s="863" t="s">
        <v>3249</v>
      </c>
      <c r="C654" s="762"/>
      <c r="D654" s="783"/>
      <c r="E654" s="759"/>
      <c r="F654" s="828"/>
      <c r="G654" s="828"/>
      <c r="H654" s="828"/>
      <c r="I654" s="828"/>
      <c r="J654" s="828"/>
      <c r="K654" s="828"/>
      <c r="L654" s="828"/>
      <c r="M654" s="828"/>
      <c r="N654" s="828"/>
      <c r="O654" s="828"/>
      <c r="P654" s="828"/>
      <c r="Q654" s="828"/>
      <c r="R654" s="828"/>
      <c r="S654" s="828"/>
      <c r="T654" s="828"/>
      <c r="U654" s="828"/>
      <c r="V654" s="828"/>
      <c r="W654" s="828"/>
      <c r="X654" s="828"/>
      <c r="Y654" s="828"/>
      <c r="Z654" s="828"/>
      <c r="AA654" s="828"/>
      <c r="AB654" s="828"/>
      <c r="AC654" s="828"/>
      <c r="AD654" s="828"/>
      <c r="AE654" s="828"/>
      <c r="AF654" s="828"/>
      <c r="AG654" s="828"/>
      <c r="AH654" s="828"/>
      <c r="AI654" s="828"/>
      <c r="AJ654" s="828"/>
      <c r="AK654" s="828"/>
      <c r="AL654" s="828"/>
      <c r="AM654" s="828"/>
      <c r="AN654" s="828"/>
      <c r="AO654" s="828"/>
      <c r="AP654" s="828"/>
      <c r="AQ654" s="828"/>
      <c r="AR654" s="828"/>
      <c r="AS654" s="828"/>
    </row>
    <row r="655" spans="1:45" ht="15.75" customHeight="1">
      <c r="A655" s="755"/>
      <c r="B655" s="866" t="s">
        <v>289</v>
      </c>
      <c r="C655" s="1275"/>
      <c r="D655" s="1037">
        <v>100</v>
      </c>
      <c r="E655" s="944">
        <v>10.98</v>
      </c>
      <c r="F655" s="828"/>
      <c r="G655" s="828"/>
      <c r="H655" s="828"/>
      <c r="L655" s="828"/>
      <c r="M655" s="828"/>
      <c r="N655" s="828"/>
      <c r="O655" s="828"/>
      <c r="P655" s="828"/>
      <c r="Q655" s="828"/>
      <c r="R655" s="828"/>
      <c r="S655" s="828"/>
      <c r="T655" s="828"/>
      <c r="U655" s="828"/>
      <c r="V655" s="828"/>
      <c r="W655" s="828"/>
      <c r="X655" s="828"/>
      <c r="Y655" s="828"/>
      <c r="Z655" s="828"/>
      <c r="AA655" s="828"/>
      <c r="AB655" s="828"/>
      <c r="AC655" s="828"/>
      <c r="AD655" s="828"/>
      <c r="AE655" s="828"/>
      <c r="AF655" s="828"/>
      <c r="AG655" s="828"/>
      <c r="AH655" s="828"/>
      <c r="AI655" s="828"/>
      <c r="AJ655" s="828"/>
      <c r="AK655" s="828"/>
      <c r="AL655" s="828"/>
      <c r="AM655" s="828"/>
      <c r="AN655" s="828"/>
      <c r="AO655" s="828"/>
      <c r="AP655" s="828"/>
      <c r="AQ655" s="828"/>
      <c r="AR655" s="828"/>
      <c r="AS655" s="828"/>
    </row>
    <row r="656" spans="1:45" ht="19.5" customHeight="1">
      <c r="A656" s="755"/>
      <c r="B656" s="1664" t="s">
        <v>2356</v>
      </c>
      <c r="C656" s="761"/>
      <c r="D656" s="1024" t="s">
        <v>3250</v>
      </c>
      <c r="E656" s="1255"/>
      <c r="F656" s="828"/>
      <c r="G656" s="828"/>
      <c r="H656" s="828"/>
      <c r="L656" s="828"/>
      <c r="M656" s="828"/>
      <c r="N656" s="828"/>
      <c r="O656" s="828"/>
      <c r="P656" s="828"/>
      <c r="Q656" s="828"/>
      <c r="R656" s="828"/>
      <c r="S656" s="828"/>
      <c r="T656" s="828"/>
      <c r="U656" s="828"/>
      <c r="V656" s="828"/>
      <c r="W656" s="828"/>
      <c r="X656" s="828"/>
      <c r="Y656" s="828"/>
      <c r="Z656" s="828"/>
      <c r="AA656" s="828"/>
      <c r="AB656" s="828"/>
      <c r="AC656" s="828"/>
      <c r="AD656" s="828"/>
      <c r="AE656" s="828"/>
      <c r="AF656" s="828"/>
      <c r="AG656" s="828"/>
      <c r="AH656" s="828"/>
      <c r="AI656" s="828"/>
      <c r="AJ656" s="828"/>
      <c r="AK656" s="828"/>
      <c r="AL656" s="828"/>
      <c r="AM656" s="828"/>
      <c r="AN656" s="828"/>
      <c r="AO656" s="828"/>
      <c r="AP656" s="828"/>
      <c r="AQ656" s="828"/>
      <c r="AR656" s="828"/>
      <c r="AS656" s="828"/>
    </row>
    <row r="657" spans="1:45" s="835" customFormat="1" ht="15.75" customHeight="1">
      <c r="A657" s="755"/>
      <c r="B657" s="1664"/>
      <c r="C657" s="744"/>
      <c r="D657" s="1013" t="s">
        <v>2365</v>
      </c>
      <c r="E657" s="1103"/>
      <c r="F657" s="828"/>
      <c r="G657" s="828"/>
      <c r="H657" s="828"/>
      <c r="I657" s="828"/>
      <c r="J657" s="828"/>
      <c r="K657" s="828"/>
      <c r="L657" s="828"/>
      <c r="M657" s="828"/>
      <c r="N657" s="828"/>
      <c r="O657" s="828"/>
      <c r="P657" s="828"/>
      <c r="Q657" s="828"/>
      <c r="R657" s="828"/>
      <c r="S657" s="828"/>
      <c r="T657" s="828"/>
      <c r="U657" s="828"/>
      <c r="V657" s="828"/>
      <c r="W657" s="828"/>
      <c r="X657" s="828"/>
      <c r="Y657" s="828"/>
      <c r="Z657" s="828"/>
      <c r="AA657" s="828"/>
      <c r="AB657" s="828"/>
      <c r="AC657" s="828"/>
      <c r="AD657" s="828"/>
      <c r="AE657" s="828"/>
      <c r="AF657" s="828"/>
      <c r="AG657" s="828"/>
      <c r="AH657" s="828"/>
      <c r="AI657" s="828"/>
      <c r="AJ657" s="828"/>
      <c r="AK657" s="828"/>
      <c r="AL657" s="828"/>
      <c r="AM657" s="828"/>
      <c r="AN657" s="828"/>
      <c r="AO657" s="828"/>
      <c r="AP657" s="828"/>
      <c r="AQ657" s="828"/>
      <c r="AR657" s="828"/>
      <c r="AS657" s="828"/>
    </row>
    <row r="658" spans="1:45" s="853" customFormat="1" ht="18.75" customHeight="1">
      <c r="A658" s="755"/>
      <c r="B658" s="1664"/>
      <c r="C658" s="744"/>
      <c r="D658" s="1013">
        <v>10</v>
      </c>
      <c r="E658" s="759">
        <v>0.55</v>
      </c>
      <c r="F658" s="828"/>
      <c r="G658" s="828"/>
      <c r="H658" s="828"/>
      <c r="I658" s="828"/>
      <c r="J658" s="828"/>
      <c r="K658" s="828"/>
      <c r="L658" s="828"/>
      <c r="M658" s="828"/>
      <c r="N658" s="828"/>
      <c r="O658" s="828"/>
      <c r="P658" s="828"/>
      <c r="Q658" s="828"/>
      <c r="R658" s="828"/>
      <c r="S658" s="828"/>
      <c r="T658" s="828"/>
      <c r="U658" s="828"/>
      <c r="V658" s="828"/>
      <c r="W658" s="828"/>
      <c r="X658" s="828"/>
      <c r="Y658" s="828"/>
      <c r="Z658" s="828"/>
      <c r="AA658" s="828"/>
      <c r="AB658" s="828"/>
      <c r="AC658" s="828"/>
      <c r="AD658" s="828"/>
      <c r="AE658" s="828"/>
      <c r="AF658" s="828"/>
      <c r="AG658" s="828"/>
      <c r="AH658" s="828"/>
      <c r="AI658" s="828"/>
      <c r="AJ658" s="828"/>
      <c r="AK658" s="828"/>
      <c r="AL658" s="828"/>
      <c r="AM658" s="828"/>
      <c r="AN658" s="828"/>
      <c r="AO658" s="828"/>
      <c r="AP658" s="828"/>
      <c r="AQ658" s="828"/>
      <c r="AR658" s="828"/>
      <c r="AS658" s="828"/>
    </row>
    <row r="659" spans="1:45" ht="27" customHeight="1">
      <c r="A659" s="755"/>
      <c r="B659" s="1664"/>
      <c r="C659" s="744"/>
      <c r="D659" s="1024" t="s">
        <v>294</v>
      </c>
      <c r="E659" s="1237"/>
      <c r="F659" s="828"/>
      <c r="G659" s="828"/>
      <c r="H659" s="828"/>
      <c r="L659" s="828"/>
      <c r="M659" s="828"/>
      <c r="N659" s="828"/>
      <c r="O659" s="828"/>
      <c r="P659" s="828"/>
      <c r="Q659" s="828"/>
      <c r="R659" s="828"/>
      <c r="S659" s="828"/>
      <c r="T659" s="828"/>
      <c r="U659" s="828"/>
      <c r="V659" s="828"/>
      <c r="W659" s="828"/>
      <c r="X659" s="828"/>
      <c r="Y659" s="828"/>
      <c r="Z659" s="828"/>
      <c r="AA659" s="828"/>
      <c r="AB659" s="828"/>
      <c r="AC659" s="828"/>
      <c r="AD659" s="828"/>
      <c r="AE659" s="828"/>
      <c r="AF659" s="828"/>
      <c r="AG659" s="828"/>
      <c r="AH659" s="828"/>
      <c r="AI659" s="828"/>
      <c r="AJ659" s="828"/>
      <c r="AK659" s="828"/>
      <c r="AL659" s="828"/>
      <c r="AM659" s="828"/>
      <c r="AN659" s="828"/>
      <c r="AO659" s="828"/>
      <c r="AP659" s="828"/>
      <c r="AQ659" s="828"/>
      <c r="AR659" s="828"/>
      <c r="AS659" s="828"/>
    </row>
    <row r="660" spans="1:45" ht="18" customHeight="1">
      <c r="A660" s="763"/>
      <c r="B660" s="1664"/>
      <c r="C660" s="744"/>
      <c r="D660" s="1013" t="s">
        <v>2365</v>
      </c>
      <c r="E660" s="1191"/>
      <c r="F660" s="828"/>
      <c r="G660" s="828"/>
      <c r="H660" s="828"/>
      <c r="L660" s="828"/>
      <c r="M660" s="828"/>
      <c r="N660" s="828"/>
      <c r="O660" s="828"/>
      <c r="P660" s="828"/>
      <c r="Q660" s="828"/>
      <c r="R660" s="828"/>
      <c r="S660" s="828"/>
      <c r="T660" s="828"/>
      <c r="U660" s="828"/>
      <c r="V660" s="828"/>
      <c r="W660" s="828"/>
      <c r="X660" s="828"/>
      <c r="Y660" s="828"/>
      <c r="Z660" s="828"/>
      <c r="AA660" s="828"/>
      <c r="AB660" s="828"/>
      <c r="AC660" s="828"/>
      <c r="AD660" s="828"/>
      <c r="AE660" s="828"/>
      <c r="AF660" s="828"/>
      <c r="AG660" s="828"/>
      <c r="AH660" s="828"/>
      <c r="AI660" s="828"/>
      <c r="AJ660" s="828"/>
      <c r="AK660" s="828"/>
      <c r="AL660" s="828"/>
      <c r="AM660" s="828"/>
      <c r="AN660" s="828"/>
      <c r="AO660" s="828"/>
      <c r="AP660" s="828"/>
      <c r="AQ660" s="828"/>
      <c r="AR660" s="828"/>
      <c r="AS660" s="828"/>
    </row>
    <row r="661" spans="1:45" ht="18.75" customHeight="1">
      <c r="A661" s="772"/>
      <c r="B661" s="1665"/>
      <c r="C661" s="766"/>
      <c r="D661" s="1015">
        <v>10</v>
      </c>
      <c r="E661" s="1177">
        <v>1.28</v>
      </c>
      <c r="F661" s="828"/>
      <c r="G661" s="828"/>
      <c r="H661" s="828"/>
      <c r="L661" s="828"/>
      <c r="M661" s="828"/>
      <c r="N661" s="828"/>
      <c r="O661" s="828"/>
      <c r="P661" s="828"/>
      <c r="Q661" s="828"/>
      <c r="R661" s="828"/>
      <c r="S661" s="828"/>
      <c r="T661" s="828"/>
      <c r="U661" s="828"/>
      <c r="V661" s="828"/>
      <c r="W661" s="828"/>
      <c r="X661" s="828"/>
      <c r="Y661" s="828"/>
      <c r="Z661" s="828"/>
      <c r="AA661" s="828"/>
      <c r="AB661" s="828"/>
      <c r="AC661" s="828"/>
      <c r="AD661" s="828"/>
      <c r="AE661" s="828"/>
      <c r="AF661" s="828"/>
      <c r="AG661" s="828"/>
      <c r="AH661" s="828"/>
      <c r="AI661" s="828"/>
      <c r="AJ661" s="828"/>
      <c r="AK661" s="828"/>
      <c r="AL661" s="828"/>
      <c r="AM661" s="828"/>
      <c r="AN661" s="828"/>
      <c r="AO661" s="828"/>
      <c r="AP661" s="828"/>
      <c r="AQ661" s="828"/>
      <c r="AR661" s="828"/>
      <c r="AS661" s="828"/>
    </row>
    <row r="662" spans="1:45" ht="15.75">
      <c r="A662" s="878" t="s">
        <v>303</v>
      </c>
      <c r="B662" s="905"/>
      <c r="C662" s="798"/>
      <c r="D662" s="798"/>
      <c r="E662" s="1266"/>
      <c r="F662" s="828"/>
      <c r="G662" s="828"/>
      <c r="H662" s="828"/>
      <c r="L662" s="828"/>
      <c r="M662" s="828"/>
      <c r="N662" s="828"/>
      <c r="O662" s="828"/>
      <c r="P662" s="828"/>
      <c r="Q662" s="828"/>
      <c r="R662" s="828"/>
      <c r="S662" s="828"/>
      <c r="T662" s="828"/>
      <c r="U662" s="828"/>
      <c r="V662" s="828"/>
      <c r="W662" s="828"/>
      <c r="X662" s="828"/>
      <c r="Y662" s="828"/>
      <c r="Z662" s="828"/>
      <c r="AA662" s="828"/>
      <c r="AB662" s="828"/>
      <c r="AC662" s="828"/>
      <c r="AD662" s="828"/>
      <c r="AE662" s="828"/>
      <c r="AF662" s="828"/>
      <c r="AG662" s="828"/>
      <c r="AH662" s="828"/>
      <c r="AI662" s="828"/>
      <c r="AJ662" s="828"/>
      <c r="AK662" s="828"/>
      <c r="AL662" s="828"/>
      <c r="AM662" s="828"/>
      <c r="AN662" s="828"/>
      <c r="AO662" s="828"/>
      <c r="AP662" s="828"/>
      <c r="AQ662" s="828"/>
      <c r="AR662" s="828"/>
      <c r="AS662" s="828"/>
    </row>
    <row r="663" spans="1:45" ht="15.75">
      <c r="A663" s="742">
        <v>920</v>
      </c>
      <c r="B663" s="847" t="s">
        <v>304</v>
      </c>
      <c r="C663" s="906"/>
      <c r="D663" s="852"/>
      <c r="E663" s="1215"/>
      <c r="F663" s="828"/>
      <c r="G663" s="828"/>
      <c r="H663" s="828"/>
      <c r="L663" s="828"/>
      <c r="M663" s="828"/>
      <c r="N663" s="828"/>
      <c r="O663" s="828"/>
      <c r="P663" s="828"/>
      <c r="Q663" s="828"/>
      <c r="R663" s="828"/>
      <c r="S663" s="828"/>
      <c r="T663" s="828"/>
      <c r="U663" s="828"/>
      <c r="V663" s="828"/>
      <c r="W663" s="828"/>
      <c r="X663" s="828"/>
      <c r="Y663" s="828"/>
      <c r="Z663" s="828"/>
      <c r="AA663" s="828"/>
      <c r="AB663" s="828"/>
      <c r="AC663" s="828"/>
      <c r="AD663" s="828"/>
      <c r="AE663" s="828"/>
      <c r="AF663" s="828"/>
      <c r="AG663" s="828"/>
      <c r="AH663" s="828"/>
      <c r="AI663" s="828"/>
      <c r="AJ663" s="828"/>
      <c r="AK663" s="828"/>
      <c r="AL663" s="828"/>
      <c r="AM663" s="828"/>
      <c r="AN663" s="828"/>
      <c r="AO663" s="828"/>
      <c r="AP663" s="828"/>
      <c r="AQ663" s="828"/>
      <c r="AR663" s="828"/>
      <c r="AS663" s="828"/>
    </row>
    <row r="664" spans="1:45" ht="31.5">
      <c r="A664" s="755"/>
      <c r="B664" s="839" t="s">
        <v>305</v>
      </c>
      <c r="C664" s="744" t="s">
        <v>3059</v>
      </c>
      <c r="D664" s="1012"/>
      <c r="E664" s="914"/>
      <c r="F664" s="828"/>
      <c r="G664" s="828"/>
      <c r="H664" s="828"/>
      <c r="L664" s="828"/>
      <c r="M664" s="828"/>
      <c r="N664" s="828"/>
      <c r="O664" s="828"/>
      <c r="P664" s="828"/>
      <c r="Q664" s="828"/>
      <c r="R664" s="828"/>
      <c r="S664" s="828"/>
      <c r="T664" s="828"/>
      <c r="U664" s="828"/>
      <c r="V664" s="828"/>
      <c r="W664" s="828"/>
      <c r="X664" s="828"/>
      <c r="Y664" s="828"/>
      <c r="Z664" s="828"/>
      <c r="AA664" s="828"/>
      <c r="AB664" s="828"/>
      <c r="AC664" s="828"/>
      <c r="AD664" s="828"/>
      <c r="AE664" s="828"/>
      <c r="AF664" s="828"/>
      <c r="AG664" s="828"/>
      <c r="AH664" s="828"/>
      <c r="AI664" s="828"/>
      <c r="AJ664" s="828"/>
      <c r="AK664" s="828"/>
      <c r="AL664" s="828"/>
      <c r="AM664" s="828"/>
      <c r="AN664" s="828"/>
      <c r="AO664" s="828"/>
      <c r="AP664" s="828"/>
      <c r="AQ664" s="828"/>
      <c r="AR664" s="828"/>
      <c r="AS664" s="828"/>
    </row>
    <row r="665" spans="1:45" ht="15.75">
      <c r="A665" s="763"/>
      <c r="B665" s="838" t="s">
        <v>307</v>
      </c>
      <c r="C665" s="744"/>
      <c r="D665" s="1013">
        <v>1</v>
      </c>
      <c r="E665" s="759">
        <v>0</v>
      </c>
      <c r="F665" s="828"/>
      <c r="G665" s="828"/>
      <c r="H665" s="828"/>
      <c r="L665" s="828"/>
      <c r="M665" s="828"/>
      <c r="N665" s="828"/>
      <c r="O665" s="828"/>
      <c r="P665" s="828"/>
      <c r="Q665" s="828"/>
      <c r="R665" s="828"/>
      <c r="S665" s="828"/>
      <c r="T665" s="828"/>
      <c r="U665" s="828"/>
      <c r="V665" s="828"/>
      <c r="W665" s="828"/>
      <c r="X665" s="828"/>
      <c r="Y665" s="828"/>
      <c r="Z665" s="828"/>
      <c r="AA665" s="828"/>
      <c r="AB665" s="828"/>
      <c r="AC665" s="828"/>
      <c r="AD665" s="828"/>
      <c r="AE665" s="828"/>
      <c r="AF665" s="828"/>
      <c r="AG665" s="828"/>
      <c r="AH665" s="828"/>
      <c r="AI665" s="828"/>
      <c r="AJ665" s="828"/>
      <c r="AK665" s="828"/>
      <c r="AL665" s="828"/>
      <c r="AM665" s="828"/>
      <c r="AN665" s="828"/>
      <c r="AO665" s="828"/>
      <c r="AP665" s="828"/>
      <c r="AQ665" s="828"/>
      <c r="AR665" s="828"/>
      <c r="AS665" s="828"/>
    </row>
    <row r="666" spans="1:45" ht="15.75">
      <c r="A666" s="763"/>
      <c r="B666" s="838" t="s">
        <v>2104</v>
      </c>
      <c r="C666" s="744"/>
      <c r="D666" s="1013">
        <v>1.2</v>
      </c>
      <c r="E666" s="759">
        <v>0</v>
      </c>
      <c r="F666" s="828"/>
      <c r="G666" s="828"/>
      <c r="H666" s="828"/>
      <c r="L666" s="828"/>
      <c r="M666" s="828"/>
      <c r="N666" s="828"/>
      <c r="O666" s="828"/>
      <c r="P666" s="828"/>
      <c r="Q666" s="828"/>
      <c r="R666" s="828"/>
      <c r="S666" s="828"/>
      <c r="T666" s="828"/>
      <c r="U666" s="828"/>
      <c r="V666" s="828"/>
      <c r="W666" s="828"/>
      <c r="X666" s="828"/>
      <c r="Y666" s="828"/>
      <c r="Z666" s="828"/>
      <c r="AA666" s="828"/>
      <c r="AB666" s="828"/>
      <c r="AC666" s="828"/>
      <c r="AD666" s="828"/>
      <c r="AE666" s="828"/>
      <c r="AF666" s="828"/>
      <c r="AG666" s="828"/>
      <c r="AH666" s="828"/>
      <c r="AI666" s="828"/>
      <c r="AJ666" s="828"/>
      <c r="AK666" s="828"/>
      <c r="AL666" s="828"/>
      <c r="AM666" s="828"/>
      <c r="AN666" s="828"/>
      <c r="AO666" s="828"/>
      <c r="AP666" s="828"/>
      <c r="AQ666" s="828"/>
      <c r="AR666" s="828"/>
      <c r="AS666" s="828"/>
    </row>
    <row r="667" spans="1:45" ht="15.75">
      <c r="A667" s="763"/>
      <c r="B667" s="838" t="s">
        <v>309</v>
      </c>
      <c r="C667" s="744"/>
      <c r="D667" s="1013">
        <v>1.4</v>
      </c>
      <c r="E667" s="759">
        <v>0</v>
      </c>
      <c r="F667" s="828"/>
      <c r="G667" s="828"/>
      <c r="H667" s="828"/>
      <c r="L667" s="828"/>
      <c r="M667" s="828"/>
      <c r="N667" s="828"/>
      <c r="O667" s="828"/>
      <c r="P667" s="828"/>
      <c r="Q667" s="828"/>
      <c r="R667" s="828"/>
      <c r="S667" s="828"/>
      <c r="T667" s="828"/>
      <c r="U667" s="828"/>
      <c r="V667" s="828"/>
      <c r="W667" s="828"/>
      <c r="X667" s="828"/>
      <c r="Y667" s="828"/>
      <c r="Z667" s="828"/>
      <c r="AA667" s="828"/>
      <c r="AB667" s="828"/>
      <c r="AC667" s="828"/>
      <c r="AD667" s="828"/>
      <c r="AE667" s="828"/>
      <c r="AF667" s="828"/>
      <c r="AG667" s="828"/>
      <c r="AH667" s="828"/>
      <c r="AI667" s="828"/>
      <c r="AJ667" s="828"/>
      <c r="AK667" s="828"/>
      <c r="AL667" s="828"/>
      <c r="AM667" s="828"/>
      <c r="AN667" s="828"/>
      <c r="AO667" s="828"/>
      <c r="AP667" s="828"/>
      <c r="AQ667" s="828"/>
      <c r="AR667" s="828"/>
      <c r="AS667" s="828"/>
    </row>
    <row r="668" spans="1:45" ht="15.75">
      <c r="A668" s="755"/>
      <c r="B668" s="838" t="s">
        <v>310</v>
      </c>
      <c r="C668" s="744"/>
      <c r="D668" s="1013">
        <v>1.6</v>
      </c>
      <c r="E668" s="759">
        <v>0</v>
      </c>
      <c r="F668" s="828"/>
      <c r="G668" s="828"/>
      <c r="H668" s="828"/>
      <c r="L668" s="828"/>
      <c r="M668" s="828"/>
      <c r="N668" s="828"/>
      <c r="O668" s="828"/>
      <c r="P668" s="828"/>
      <c r="Q668" s="828"/>
      <c r="R668" s="828"/>
      <c r="S668" s="828"/>
      <c r="T668" s="828"/>
      <c r="U668" s="828"/>
      <c r="V668" s="828"/>
      <c r="W668" s="828"/>
      <c r="X668" s="828"/>
      <c r="Y668" s="828"/>
      <c r="Z668" s="828"/>
      <c r="AA668" s="828"/>
      <c r="AB668" s="828"/>
      <c r="AC668" s="828"/>
      <c r="AD668" s="828"/>
      <c r="AE668" s="828"/>
      <c r="AF668" s="828"/>
      <c r="AG668" s="828"/>
      <c r="AH668" s="828"/>
      <c r="AI668" s="828"/>
      <c r="AJ668" s="828"/>
      <c r="AK668" s="828"/>
      <c r="AL668" s="828"/>
      <c r="AM668" s="828"/>
      <c r="AN668" s="828"/>
      <c r="AO668" s="828"/>
      <c r="AP668" s="828"/>
      <c r="AQ668" s="828"/>
      <c r="AR668" s="828"/>
      <c r="AS668" s="828"/>
    </row>
    <row r="669" spans="1:45" ht="15.75">
      <c r="A669" s="763"/>
      <c r="B669" s="866" t="s">
        <v>2105</v>
      </c>
      <c r="C669" s="761"/>
      <c r="D669" s="1037">
        <v>1.8</v>
      </c>
      <c r="E669" s="944">
        <v>0</v>
      </c>
      <c r="F669" s="828"/>
      <c r="G669" s="828"/>
      <c r="H669" s="828"/>
      <c r="L669" s="828"/>
      <c r="M669" s="828"/>
      <c r="N669" s="828"/>
      <c r="O669" s="828"/>
      <c r="P669" s="828"/>
      <c r="Q669" s="828"/>
      <c r="R669" s="828"/>
      <c r="S669" s="828"/>
      <c r="T669" s="828"/>
      <c r="U669" s="828"/>
      <c r="V669" s="828"/>
      <c r="W669" s="828"/>
      <c r="X669" s="828"/>
      <c r="Y669" s="828"/>
      <c r="Z669" s="828"/>
      <c r="AA669" s="828"/>
      <c r="AB669" s="828"/>
      <c r="AC669" s="828"/>
      <c r="AD669" s="828"/>
      <c r="AE669" s="828"/>
      <c r="AF669" s="828"/>
      <c r="AG669" s="828"/>
      <c r="AH669" s="828"/>
      <c r="AI669" s="828"/>
      <c r="AJ669" s="828"/>
      <c r="AK669" s="828"/>
      <c r="AL669" s="828"/>
      <c r="AM669" s="828"/>
      <c r="AN669" s="828"/>
      <c r="AO669" s="828"/>
      <c r="AP669" s="828"/>
      <c r="AQ669" s="828"/>
      <c r="AR669" s="828"/>
      <c r="AS669" s="828"/>
    </row>
    <row r="670" spans="1:45" ht="47.25">
      <c r="A670" s="764"/>
      <c r="B670" s="900" t="s">
        <v>312</v>
      </c>
      <c r="C670" s="754" t="s">
        <v>3060</v>
      </c>
      <c r="D670" s="1032">
        <v>12</v>
      </c>
      <c r="E670" s="1045">
        <v>0</v>
      </c>
      <c r="F670" s="828"/>
      <c r="G670" s="828"/>
      <c r="H670" s="828"/>
      <c r="L670" s="828"/>
      <c r="M670" s="828"/>
      <c r="N670" s="828"/>
      <c r="O670" s="828"/>
      <c r="P670" s="828"/>
      <c r="Q670" s="828"/>
      <c r="R670" s="828"/>
      <c r="S670" s="828"/>
      <c r="T670" s="828"/>
      <c r="U670" s="828"/>
      <c r="V670" s="828"/>
      <c r="W670" s="828"/>
      <c r="X670" s="828"/>
      <c r="Y670" s="828"/>
      <c r="Z670" s="828"/>
      <c r="AA670" s="828"/>
      <c r="AB670" s="828"/>
      <c r="AC670" s="828"/>
      <c r="AD670" s="828"/>
      <c r="AE670" s="828"/>
      <c r="AF670" s="828"/>
      <c r="AG670" s="828"/>
      <c r="AH670" s="828"/>
      <c r="AI670" s="828"/>
      <c r="AJ670" s="828"/>
      <c r="AK670" s="828"/>
      <c r="AL670" s="828"/>
      <c r="AM670" s="828"/>
      <c r="AN670" s="828"/>
      <c r="AO670" s="828"/>
      <c r="AP670" s="828"/>
      <c r="AQ670" s="828"/>
      <c r="AR670" s="828"/>
      <c r="AS670" s="828"/>
    </row>
    <row r="671" spans="1:45" ht="15.75">
      <c r="A671" s="907">
        <v>921</v>
      </c>
      <c r="B671" s="836" t="s">
        <v>315</v>
      </c>
      <c r="C671" s="908"/>
      <c r="D671" s="1267"/>
      <c r="E671" s="1213"/>
      <c r="F671" s="828"/>
      <c r="G671" s="828"/>
      <c r="H671" s="828"/>
      <c r="L671" s="828"/>
      <c r="M671" s="828"/>
      <c r="N671" s="828"/>
      <c r="O671" s="828"/>
      <c r="P671" s="828"/>
      <c r="Q671" s="828"/>
      <c r="R671" s="828"/>
      <c r="S671" s="828"/>
      <c r="T671" s="828"/>
      <c r="U671" s="828"/>
      <c r="V671" s="828"/>
      <c r="W671" s="828"/>
      <c r="X671" s="828"/>
      <c r="Y671" s="828"/>
      <c r="Z671" s="828"/>
      <c r="AA671" s="828"/>
      <c r="AB671" s="828"/>
      <c r="AC671" s="828"/>
      <c r="AD671" s="828"/>
      <c r="AE671" s="828"/>
      <c r="AF671" s="828"/>
      <c r="AG671" s="828"/>
      <c r="AH671" s="828"/>
      <c r="AI671" s="828"/>
      <c r="AJ671" s="828"/>
      <c r="AK671" s="828"/>
      <c r="AL671" s="828"/>
      <c r="AM671" s="828"/>
      <c r="AN671" s="828"/>
      <c r="AO671" s="828"/>
      <c r="AP671" s="828"/>
      <c r="AQ671" s="828"/>
      <c r="AR671" s="828"/>
      <c r="AS671" s="828"/>
    </row>
    <row r="672" spans="1:45" ht="31.5">
      <c r="A672" s="755"/>
      <c r="B672" s="839" t="s">
        <v>316</v>
      </c>
      <c r="C672" s="744" t="s">
        <v>2520</v>
      </c>
      <c r="D672" s="984">
        <v>1</v>
      </c>
      <c r="E672" s="759">
        <v>0</v>
      </c>
      <c r="F672" s="828"/>
      <c r="G672" s="828"/>
      <c r="H672" s="828"/>
      <c r="L672" s="828"/>
      <c r="M672" s="828"/>
      <c r="N672" s="828"/>
      <c r="O672" s="828"/>
      <c r="P672" s="828"/>
      <c r="Q672" s="828"/>
      <c r="R672" s="828"/>
      <c r="S672" s="828"/>
      <c r="T672" s="828"/>
      <c r="U672" s="828"/>
      <c r="V672" s="828"/>
      <c r="W672" s="828"/>
      <c r="X672" s="828"/>
      <c r="Y672" s="828"/>
      <c r="Z672" s="828"/>
      <c r="AA672" s="828"/>
      <c r="AB672" s="828"/>
      <c r="AC672" s="828"/>
      <c r="AD672" s="828"/>
      <c r="AE672" s="828"/>
      <c r="AF672" s="828"/>
      <c r="AG672" s="828"/>
      <c r="AH672" s="828"/>
      <c r="AI672" s="828"/>
      <c r="AJ672" s="828"/>
      <c r="AK672" s="828"/>
      <c r="AL672" s="828"/>
      <c r="AM672" s="828"/>
      <c r="AN672" s="828"/>
      <c r="AO672" s="828"/>
      <c r="AP672" s="828"/>
      <c r="AQ672" s="828"/>
      <c r="AR672" s="828"/>
      <c r="AS672" s="828"/>
    </row>
    <row r="673" spans="1:45" ht="47.25">
      <c r="A673" s="755"/>
      <c r="B673" s="839" t="s">
        <v>318</v>
      </c>
      <c r="C673" s="761" t="s">
        <v>2521</v>
      </c>
      <c r="D673" s="1069"/>
      <c r="E673" s="759">
        <v>0</v>
      </c>
      <c r="F673" s="828"/>
      <c r="G673" s="828"/>
      <c r="H673" s="828"/>
      <c r="L673" s="828"/>
      <c r="M673" s="828"/>
      <c r="N673" s="828"/>
      <c r="O673" s="828"/>
      <c r="P673" s="828"/>
      <c r="Q673" s="828"/>
      <c r="R673" s="828"/>
      <c r="S673" s="828"/>
      <c r="T673" s="828"/>
      <c r="U673" s="828"/>
      <c r="V673" s="828"/>
      <c r="W673" s="828"/>
      <c r="X673" s="828"/>
      <c r="Y673" s="828"/>
      <c r="Z673" s="828"/>
      <c r="AA673" s="828"/>
      <c r="AB673" s="828"/>
      <c r="AC673" s="828"/>
      <c r="AD673" s="828"/>
      <c r="AE673" s="828"/>
      <c r="AF673" s="828"/>
      <c r="AG673" s="828"/>
      <c r="AH673" s="828"/>
      <c r="AI673" s="828"/>
      <c r="AJ673" s="828"/>
      <c r="AK673" s="828"/>
      <c r="AL673" s="828"/>
      <c r="AM673" s="828"/>
      <c r="AN673" s="828"/>
      <c r="AO673" s="828"/>
      <c r="AP673" s="828"/>
      <c r="AQ673" s="828"/>
      <c r="AR673" s="828"/>
      <c r="AS673" s="828"/>
    </row>
    <row r="674" spans="1:45" ht="15.75">
      <c r="A674" s="755"/>
      <c r="B674" s="838" t="s">
        <v>3278</v>
      </c>
      <c r="C674" s="761"/>
      <c r="D674" s="1069">
        <v>6</v>
      </c>
      <c r="E674" s="759"/>
      <c r="F674" s="828"/>
      <c r="G674" s="828"/>
      <c r="H674" s="828"/>
      <c r="L674" s="828"/>
      <c r="M674" s="828"/>
      <c r="N674" s="828"/>
      <c r="O674" s="828"/>
      <c r="P674" s="828"/>
      <c r="Q674" s="828"/>
      <c r="R674" s="828"/>
      <c r="S674" s="828"/>
      <c r="T674" s="828"/>
      <c r="U674" s="828"/>
      <c r="V674" s="828"/>
      <c r="W674" s="828"/>
      <c r="X674" s="828"/>
      <c r="Y674" s="828"/>
      <c r="Z674" s="828"/>
      <c r="AA674" s="828"/>
      <c r="AB674" s="828"/>
      <c r="AC674" s="828"/>
      <c r="AD674" s="828"/>
      <c r="AE674" s="828"/>
      <c r="AF674" s="828"/>
      <c r="AG674" s="828"/>
      <c r="AH674" s="828"/>
      <c r="AI674" s="828"/>
      <c r="AJ674" s="828"/>
      <c r="AK674" s="828"/>
      <c r="AL674" s="828"/>
      <c r="AM674" s="828"/>
      <c r="AN674" s="828"/>
      <c r="AO674" s="828"/>
      <c r="AP674" s="828"/>
      <c r="AQ674" s="828"/>
      <c r="AR674" s="828"/>
      <c r="AS674" s="828"/>
    </row>
    <row r="675" spans="1:45" ht="15.75">
      <c r="A675" s="755"/>
      <c r="B675" s="838" t="s">
        <v>3279</v>
      </c>
      <c r="C675" s="761"/>
      <c r="D675" s="1069">
        <v>0</v>
      </c>
      <c r="E675" s="759"/>
      <c r="F675" s="828"/>
      <c r="G675" s="828"/>
      <c r="H675" s="828"/>
      <c r="L675" s="828"/>
      <c r="M675" s="828"/>
      <c r="N675" s="828"/>
      <c r="O675" s="828"/>
      <c r="P675" s="828"/>
      <c r="Q675" s="828"/>
      <c r="R675" s="828"/>
      <c r="S675" s="828"/>
      <c r="T675" s="828"/>
      <c r="U675" s="828"/>
      <c r="V675" s="828"/>
      <c r="W675" s="828"/>
      <c r="X675" s="828"/>
      <c r="Y675" s="828"/>
      <c r="Z675" s="828"/>
      <c r="AA675" s="828"/>
      <c r="AB675" s="828"/>
      <c r="AC675" s="828"/>
      <c r="AD675" s="828"/>
      <c r="AE675" s="828"/>
      <c r="AF675" s="828"/>
      <c r="AG675" s="828"/>
      <c r="AH675" s="828"/>
      <c r="AI675" s="828"/>
      <c r="AJ675" s="828"/>
      <c r="AK675" s="828"/>
      <c r="AL675" s="828"/>
      <c r="AM675" s="828"/>
      <c r="AN675" s="828"/>
      <c r="AO675" s="828"/>
      <c r="AP675" s="828"/>
      <c r="AQ675" s="828"/>
      <c r="AR675" s="828"/>
      <c r="AS675" s="828"/>
    </row>
    <row r="676" spans="1:45" ht="15.75">
      <c r="A676" s="755"/>
      <c r="B676" s="839" t="s">
        <v>565</v>
      </c>
      <c r="C676" s="744" t="s">
        <v>2522</v>
      </c>
      <c r="D676" s="1103">
        <v>1</v>
      </c>
      <c r="E676" s="759">
        <v>0</v>
      </c>
      <c r="F676" s="828"/>
      <c r="G676" s="828"/>
      <c r="H676" s="828"/>
      <c r="L676" s="828"/>
      <c r="M676" s="828"/>
      <c r="N676" s="828"/>
      <c r="O676" s="828"/>
      <c r="P676" s="828"/>
      <c r="Q676" s="828"/>
      <c r="R676" s="828"/>
      <c r="S676" s="828"/>
      <c r="T676" s="828"/>
      <c r="U676" s="828"/>
      <c r="V676" s="828"/>
      <c r="W676" s="828"/>
      <c r="X676" s="828"/>
      <c r="Y676" s="828"/>
      <c r="Z676" s="828"/>
      <c r="AA676" s="828"/>
      <c r="AB676" s="828"/>
      <c r="AC676" s="828"/>
      <c r="AD676" s="828"/>
      <c r="AE676" s="828"/>
      <c r="AF676" s="828"/>
      <c r="AG676" s="828"/>
      <c r="AH676" s="828"/>
      <c r="AI676" s="828"/>
      <c r="AJ676" s="828"/>
      <c r="AK676" s="828"/>
      <c r="AL676" s="828"/>
      <c r="AM676" s="828"/>
      <c r="AN676" s="828"/>
      <c r="AO676" s="828"/>
      <c r="AP676" s="828"/>
      <c r="AQ676" s="828"/>
      <c r="AR676" s="828"/>
      <c r="AS676" s="828"/>
    </row>
    <row r="677" spans="1:45" ht="15.75" customHeight="1">
      <c r="A677" s="1123" t="s">
        <v>320</v>
      </c>
      <c r="B677" s="1257"/>
      <c r="C677" s="1118"/>
      <c r="D677" s="1195"/>
      <c r="E677" s="1195"/>
      <c r="F677" s="828"/>
      <c r="G677" s="828"/>
      <c r="H677" s="828"/>
      <c r="L677" s="828"/>
      <c r="M677" s="828"/>
      <c r="N677" s="828"/>
      <c r="O677" s="828"/>
      <c r="P677" s="828"/>
      <c r="Q677" s="828"/>
      <c r="R677" s="828"/>
      <c r="S677" s="828"/>
      <c r="T677" s="828"/>
      <c r="U677" s="828"/>
      <c r="V677" s="828"/>
      <c r="W677" s="828"/>
      <c r="X677" s="828"/>
      <c r="Y677" s="828"/>
      <c r="Z677" s="828"/>
      <c r="AA677" s="828"/>
      <c r="AB677" s="828"/>
      <c r="AC677" s="828"/>
      <c r="AD677" s="828"/>
      <c r="AE677" s="828"/>
      <c r="AF677" s="828"/>
      <c r="AG677" s="828"/>
      <c r="AH677" s="828"/>
      <c r="AI677" s="828"/>
      <c r="AJ677" s="828"/>
      <c r="AK677" s="828"/>
      <c r="AL677" s="828"/>
      <c r="AM677" s="828"/>
      <c r="AN677" s="828"/>
      <c r="AO677" s="828"/>
      <c r="AP677" s="828"/>
      <c r="AQ677" s="828"/>
      <c r="AR677" s="828"/>
      <c r="AS677" s="828"/>
    </row>
    <row r="678" spans="1:45" ht="15.75">
      <c r="A678" s="763">
        <v>940</v>
      </c>
      <c r="B678" s="836" t="s">
        <v>3655</v>
      </c>
      <c r="C678" s="910"/>
      <c r="D678" s="1267"/>
      <c r="E678" s="1213"/>
      <c r="F678" s="828"/>
      <c r="G678" s="828"/>
      <c r="H678" s="828"/>
      <c r="L678" s="828"/>
      <c r="M678" s="828"/>
      <c r="N678" s="828"/>
      <c r="O678" s="828"/>
      <c r="P678" s="828"/>
      <c r="Q678" s="828"/>
      <c r="R678" s="828"/>
      <c r="S678" s="828"/>
      <c r="T678" s="828"/>
      <c r="U678" s="828"/>
      <c r="V678" s="828"/>
      <c r="W678" s="828"/>
      <c r="X678" s="828"/>
      <c r="Y678" s="828"/>
      <c r="Z678" s="828"/>
      <c r="AA678" s="828"/>
      <c r="AB678" s="828"/>
      <c r="AC678" s="828"/>
      <c r="AD678" s="828"/>
      <c r="AE678" s="828"/>
      <c r="AF678" s="828"/>
      <c r="AG678" s="828"/>
      <c r="AH678" s="828"/>
      <c r="AI678" s="828"/>
      <c r="AJ678" s="828"/>
      <c r="AK678" s="828"/>
      <c r="AL678" s="828"/>
      <c r="AM678" s="828"/>
      <c r="AN678" s="828"/>
      <c r="AO678" s="828"/>
      <c r="AP678" s="828"/>
      <c r="AQ678" s="828"/>
      <c r="AR678" s="828"/>
      <c r="AS678" s="828"/>
    </row>
    <row r="679" spans="1:45" ht="31.5">
      <c r="A679" s="763"/>
      <c r="B679" s="870" t="s">
        <v>3657</v>
      </c>
      <c r="C679" s="761" t="s">
        <v>3063</v>
      </c>
      <c r="D679" s="1069" t="s">
        <v>3659</v>
      </c>
      <c r="E679" s="1213"/>
      <c r="F679" s="828"/>
      <c r="G679" s="828"/>
      <c r="H679" s="828"/>
      <c r="L679" s="828"/>
      <c r="M679" s="828"/>
      <c r="N679" s="828"/>
      <c r="O679" s="828"/>
      <c r="P679" s="828"/>
      <c r="Q679" s="828"/>
      <c r="R679" s="828"/>
      <c r="S679" s="828"/>
      <c r="T679" s="828"/>
      <c r="U679" s="828"/>
      <c r="V679" s="828"/>
      <c r="W679" s="828"/>
      <c r="X679" s="828"/>
      <c r="Y679" s="828"/>
      <c r="Z679" s="828"/>
      <c r="AA679" s="828"/>
      <c r="AB679" s="828"/>
      <c r="AC679" s="828"/>
      <c r="AD679" s="828"/>
      <c r="AE679" s="828"/>
      <c r="AF679" s="828"/>
      <c r="AG679" s="828"/>
      <c r="AH679" s="828"/>
      <c r="AI679" s="828"/>
      <c r="AJ679" s="828"/>
      <c r="AK679" s="828"/>
      <c r="AL679" s="828"/>
      <c r="AM679" s="828"/>
      <c r="AN679" s="828"/>
      <c r="AO679" s="828"/>
      <c r="AP679" s="828"/>
      <c r="AQ679" s="828"/>
      <c r="AR679" s="828"/>
      <c r="AS679" s="828"/>
    </row>
    <row r="680" spans="1:45" ht="15.75">
      <c r="A680" s="763"/>
      <c r="B680" s="840" t="s">
        <v>3656</v>
      </c>
      <c r="C680" s="761" t="s">
        <v>3650</v>
      </c>
      <c r="D680" s="914" t="s">
        <v>3654</v>
      </c>
      <c r="E680" s="1213"/>
      <c r="F680" s="828"/>
      <c r="G680" s="828"/>
      <c r="H680" s="828"/>
      <c r="L680" s="828"/>
      <c r="M680" s="828"/>
      <c r="N680" s="828"/>
      <c r="O680" s="828"/>
      <c r="P680" s="828"/>
      <c r="Q680" s="828"/>
      <c r="R680" s="828"/>
      <c r="S680" s="828"/>
      <c r="T680" s="828"/>
      <c r="U680" s="828"/>
      <c r="V680" s="828"/>
      <c r="W680" s="828"/>
      <c r="X680" s="828"/>
      <c r="Y680" s="828"/>
      <c r="Z680" s="828"/>
      <c r="AA680" s="828"/>
      <c r="AB680" s="828"/>
      <c r="AC680" s="828"/>
      <c r="AD680" s="828"/>
      <c r="AE680" s="828"/>
      <c r="AF680" s="828"/>
      <c r="AG680" s="828"/>
      <c r="AH680" s="828"/>
      <c r="AI680" s="828"/>
      <c r="AJ680" s="828"/>
      <c r="AK680" s="828"/>
      <c r="AL680" s="828"/>
      <c r="AM680" s="828"/>
      <c r="AN680" s="828"/>
      <c r="AO680" s="828"/>
      <c r="AP680" s="828"/>
      <c r="AQ680" s="828"/>
      <c r="AR680" s="828"/>
      <c r="AS680" s="828"/>
    </row>
    <row r="681" spans="1:45" ht="31.5">
      <c r="A681" s="911"/>
      <c r="B681" s="842" t="s">
        <v>3658</v>
      </c>
      <c r="C681" s="754" t="s">
        <v>323</v>
      </c>
      <c r="D681" s="1453" t="s">
        <v>3660</v>
      </c>
      <c r="E681" s="1045">
        <v>0</v>
      </c>
      <c r="F681" s="828"/>
      <c r="G681" s="828"/>
      <c r="H681" s="828"/>
      <c r="L681" s="828"/>
      <c r="M681" s="828"/>
      <c r="N681" s="828"/>
      <c r="O681" s="828"/>
      <c r="P681" s="828"/>
      <c r="Q681" s="828"/>
      <c r="R681" s="828"/>
      <c r="S681" s="828"/>
      <c r="T681" s="828"/>
      <c r="U681" s="828"/>
      <c r="V681" s="828"/>
      <c r="W681" s="828"/>
      <c r="X681" s="828"/>
      <c r="Y681" s="828"/>
      <c r="Z681" s="828"/>
      <c r="AA681" s="828"/>
      <c r="AB681" s="828"/>
      <c r="AC681" s="828"/>
      <c r="AD681" s="828"/>
      <c r="AE681" s="828"/>
      <c r="AF681" s="828"/>
      <c r="AG681" s="828"/>
      <c r="AH681" s="828"/>
      <c r="AI681" s="828"/>
      <c r="AJ681" s="828"/>
      <c r="AK681" s="828"/>
      <c r="AL681" s="828"/>
      <c r="AM681" s="828"/>
      <c r="AN681" s="828"/>
      <c r="AO681" s="828"/>
      <c r="AP681" s="828"/>
      <c r="AQ681" s="828"/>
      <c r="AR681" s="828"/>
      <c r="AS681" s="828"/>
    </row>
    <row r="682" spans="1:45" ht="15.75" customHeight="1">
      <c r="A682" s="755">
        <v>945</v>
      </c>
      <c r="B682" s="836" t="s">
        <v>324</v>
      </c>
      <c r="C682" s="910"/>
      <c r="D682" s="1268"/>
      <c r="E682" s="1213"/>
      <c r="F682" s="828"/>
      <c r="G682" s="828"/>
      <c r="H682" s="828"/>
      <c r="L682" s="828"/>
      <c r="M682" s="828"/>
      <c r="N682" s="828"/>
      <c r="O682" s="828"/>
      <c r="P682" s="828"/>
      <c r="Q682" s="828"/>
      <c r="R682" s="828"/>
      <c r="S682" s="828"/>
      <c r="T682" s="828"/>
      <c r="U682" s="828"/>
      <c r="V682" s="828"/>
      <c r="W682" s="828"/>
      <c r="X682" s="828"/>
      <c r="Y682" s="828"/>
      <c r="Z682" s="828"/>
      <c r="AA682" s="828"/>
      <c r="AB682" s="828"/>
      <c r="AC682" s="828"/>
      <c r="AD682" s="828"/>
      <c r="AE682" s="828"/>
      <c r="AF682" s="828"/>
      <c r="AG682" s="828"/>
      <c r="AH682" s="828"/>
      <c r="AI682" s="828"/>
      <c r="AJ682" s="828"/>
      <c r="AK682" s="828"/>
      <c r="AL682" s="828"/>
      <c r="AM682" s="828"/>
      <c r="AN682" s="828"/>
      <c r="AO682" s="828"/>
      <c r="AP682" s="828"/>
      <c r="AQ682" s="828"/>
      <c r="AR682" s="828"/>
      <c r="AS682" s="828"/>
    </row>
    <row r="683" spans="1:45" ht="45" customHeight="1">
      <c r="A683" s="755"/>
      <c r="B683" s="839" t="s">
        <v>325</v>
      </c>
      <c r="C683" s="744" t="s">
        <v>3064</v>
      </c>
      <c r="D683" s="1013">
        <v>1.2</v>
      </c>
      <c r="E683" s="759">
        <v>0</v>
      </c>
      <c r="F683" s="828"/>
      <c r="G683" s="828"/>
      <c r="H683" s="828"/>
      <c r="L683" s="828"/>
      <c r="M683" s="828"/>
      <c r="N683" s="828"/>
      <c r="O683" s="828"/>
      <c r="P683" s="828"/>
      <c r="Q683" s="828"/>
      <c r="R683" s="828"/>
      <c r="S683" s="828"/>
      <c r="T683" s="828"/>
      <c r="U683" s="828"/>
      <c r="V683" s="828"/>
      <c r="W683" s="828"/>
      <c r="X683" s="828"/>
      <c r="Y683" s="828"/>
      <c r="Z683" s="828"/>
      <c r="AA683" s="828"/>
      <c r="AB683" s="828"/>
      <c r="AC683" s="828"/>
      <c r="AD683" s="828"/>
      <c r="AE683" s="828"/>
      <c r="AF683" s="828"/>
      <c r="AG683" s="828"/>
      <c r="AH683" s="828"/>
      <c r="AI683" s="828"/>
      <c r="AJ683" s="828"/>
      <c r="AK683" s="828"/>
      <c r="AL683" s="828"/>
      <c r="AM683" s="828"/>
      <c r="AN683" s="828"/>
      <c r="AO683" s="828"/>
      <c r="AP683" s="828"/>
      <c r="AQ683" s="828"/>
      <c r="AR683" s="828"/>
      <c r="AS683" s="828"/>
    </row>
    <row r="684" spans="1:45" ht="47.25">
      <c r="A684" s="755"/>
      <c r="B684" s="839" t="s">
        <v>327</v>
      </c>
      <c r="C684" s="744" t="s">
        <v>3065</v>
      </c>
      <c r="D684" s="1013">
        <v>18</v>
      </c>
      <c r="E684" s="759">
        <v>0</v>
      </c>
      <c r="F684" s="828"/>
      <c r="G684" s="828"/>
      <c r="H684" s="828"/>
      <c r="L684" s="828"/>
      <c r="M684" s="828"/>
      <c r="N684" s="828"/>
      <c r="O684" s="828"/>
      <c r="P684" s="828"/>
      <c r="Q684" s="828"/>
      <c r="R684" s="828"/>
      <c r="S684" s="828"/>
      <c r="T684" s="828"/>
      <c r="U684" s="828"/>
      <c r="V684" s="828"/>
      <c r="W684" s="828"/>
      <c r="X684" s="828"/>
      <c r="Y684" s="828"/>
      <c r="Z684" s="828"/>
      <c r="AA684" s="828"/>
      <c r="AB684" s="828"/>
      <c r="AC684" s="828"/>
      <c r="AD684" s="828"/>
      <c r="AE684" s="828"/>
      <c r="AF684" s="828"/>
      <c r="AG684" s="828"/>
      <c r="AH684" s="828"/>
      <c r="AI684" s="828"/>
      <c r="AJ684" s="828"/>
      <c r="AK684" s="828"/>
      <c r="AL684" s="828"/>
      <c r="AM684" s="828"/>
      <c r="AN684" s="828"/>
      <c r="AO684" s="828"/>
      <c r="AP684" s="828"/>
      <c r="AQ684" s="828"/>
      <c r="AR684" s="828"/>
      <c r="AS684" s="828"/>
    </row>
    <row r="685" spans="1:45" ht="15.75">
      <c r="A685" s="1123" t="s">
        <v>329</v>
      </c>
      <c r="B685" s="1193"/>
      <c r="C685" s="1194"/>
      <c r="D685" s="1195"/>
      <c r="E685" s="1195"/>
      <c r="F685" s="828"/>
      <c r="G685" s="828"/>
      <c r="H685" s="828"/>
      <c r="L685" s="828"/>
      <c r="M685" s="828"/>
      <c r="N685" s="828"/>
      <c r="O685" s="828"/>
      <c r="P685" s="828"/>
      <c r="Q685" s="828"/>
      <c r="R685" s="828"/>
      <c r="S685" s="828"/>
      <c r="T685" s="828"/>
      <c r="U685" s="828"/>
      <c r="V685" s="828"/>
      <c r="W685" s="828"/>
      <c r="X685" s="828"/>
      <c r="Y685" s="828"/>
      <c r="Z685" s="828"/>
      <c r="AA685" s="828"/>
      <c r="AB685" s="828"/>
      <c r="AC685" s="828"/>
      <c r="AD685" s="828"/>
      <c r="AE685" s="828"/>
      <c r="AF685" s="828"/>
      <c r="AG685" s="828"/>
      <c r="AH685" s="828"/>
      <c r="AI685" s="828"/>
      <c r="AJ685" s="828"/>
      <c r="AK685" s="828"/>
      <c r="AL685" s="828"/>
      <c r="AM685" s="828"/>
      <c r="AN685" s="828"/>
      <c r="AO685" s="828"/>
      <c r="AP685" s="828"/>
      <c r="AQ685" s="828"/>
      <c r="AR685" s="828"/>
      <c r="AS685" s="828"/>
    </row>
    <row r="686" spans="1:45" ht="15.75">
      <c r="A686" s="755">
        <v>950</v>
      </c>
      <c r="B686" s="857" t="s">
        <v>34</v>
      </c>
      <c r="C686" s="910"/>
      <c r="D686" s="1260"/>
      <c r="E686" s="1213"/>
      <c r="F686" s="828"/>
      <c r="G686" s="828"/>
      <c r="H686" s="828"/>
      <c r="L686" s="828"/>
      <c r="M686" s="828"/>
      <c r="N686" s="828"/>
      <c r="O686" s="828"/>
      <c r="P686" s="828"/>
      <c r="Q686" s="828"/>
      <c r="R686" s="828"/>
      <c r="S686" s="828"/>
      <c r="T686" s="828"/>
      <c r="U686" s="828"/>
      <c r="V686" s="828"/>
      <c r="W686" s="828"/>
      <c r="X686" s="828"/>
      <c r="Y686" s="828"/>
      <c r="Z686" s="828"/>
      <c r="AA686" s="828"/>
      <c r="AB686" s="828"/>
      <c r="AC686" s="828"/>
      <c r="AD686" s="828"/>
      <c r="AE686" s="828"/>
      <c r="AF686" s="828"/>
      <c r="AG686" s="828"/>
      <c r="AH686" s="828"/>
      <c r="AI686" s="828"/>
      <c r="AJ686" s="828"/>
      <c r="AK686" s="828"/>
      <c r="AL686" s="828"/>
      <c r="AM686" s="828"/>
      <c r="AN686" s="828"/>
      <c r="AO686" s="828"/>
      <c r="AP686" s="828"/>
      <c r="AQ686" s="828"/>
      <c r="AR686" s="828"/>
      <c r="AS686" s="828"/>
    </row>
    <row r="687" spans="1:45" ht="15.75" customHeight="1">
      <c r="A687" s="755"/>
      <c r="B687" s="839" t="s">
        <v>331</v>
      </c>
      <c r="C687" s="744" t="s">
        <v>3066</v>
      </c>
      <c r="D687" s="1643" t="s">
        <v>2099</v>
      </c>
      <c r="E687" s="1258"/>
      <c r="F687" s="828"/>
      <c r="G687" s="828"/>
      <c r="H687" s="828"/>
      <c r="L687" s="828"/>
      <c r="M687" s="828"/>
      <c r="N687" s="828"/>
      <c r="O687" s="828"/>
      <c r="P687" s="828"/>
      <c r="Q687" s="828"/>
      <c r="R687" s="828"/>
      <c r="S687" s="828"/>
      <c r="T687" s="828"/>
      <c r="U687" s="828"/>
      <c r="V687" s="828"/>
      <c r="W687" s="828"/>
      <c r="X687" s="828"/>
      <c r="Y687" s="828"/>
      <c r="Z687" s="828"/>
      <c r="AA687" s="828"/>
      <c r="AB687" s="828"/>
      <c r="AC687" s="828"/>
      <c r="AD687" s="828"/>
      <c r="AE687" s="828"/>
      <c r="AF687" s="828"/>
      <c r="AG687" s="828"/>
      <c r="AH687" s="828"/>
      <c r="AI687" s="828"/>
      <c r="AJ687" s="828"/>
      <c r="AK687" s="828"/>
      <c r="AL687" s="828"/>
      <c r="AM687" s="828"/>
      <c r="AN687" s="828"/>
      <c r="AO687" s="828"/>
      <c r="AP687" s="828"/>
      <c r="AQ687" s="828"/>
      <c r="AR687" s="828"/>
      <c r="AS687" s="828"/>
    </row>
    <row r="688" spans="1:45" ht="31.5">
      <c r="A688" s="755"/>
      <c r="B688" s="839" t="s">
        <v>333</v>
      </c>
      <c r="C688" s="744" t="s">
        <v>3067</v>
      </c>
      <c r="D688" s="1643"/>
      <c r="E688" s="1258"/>
      <c r="F688" s="828"/>
      <c r="G688" s="828"/>
      <c r="H688" s="828"/>
      <c r="L688" s="828"/>
      <c r="M688" s="828"/>
      <c r="N688" s="828"/>
      <c r="O688" s="828"/>
      <c r="P688" s="828"/>
      <c r="Q688" s="828"/>
      <c r="R688" s="828"/>
      <c r="S688" s="828"/>
      <c r="T688" s="828"/>
      <c r="U688" s="828"/>
      <c r="V688" s="828"/>
      <c r="W688" s="828"/>
      <c r="X688" s="828"/>
      <c r="Y688" s="828"/>
      <c r="Z688" s="828"/>
      <c r="AA688" s="828"/>
      <c r="AB688" s="828"/>
      <c r="AC688" s="828"/>
      <c r="AD688" s="828"/>
      <c r="AE688" s="828"/>
      <c r="AF688" s="828"/>
      <c r="AG688" s="828"/>
      <c r="AH688" s="828"/>
      <c r="AI688" s="828"/>
      <c r="AJ688" s="828"/>
      <c r="AK688" s="828"/>
      <c r="AL688" s="828"/>
      <c r="AM688" s="828"/>
      <c r="AN688" s="828"/>
      <c r="AO688" s="828"/>
      <c r="AP688" s="828"/>
      <c r="AQ688" s="828"/>
      <c r="AR688" s="828"/>
      <c r="AS688" s="828"/>
    </row>
    <row r="689" spans="1:45" ht="47.25">
      <c r="A689" s="772"/>
      <c r="B689" s="892" t="s">
        <v>334</v>
      </c>
      <c r="C689" s="754" t="s">
        <v>3068</v>
      </c>
      <c r="D689" s="1662"/>
      <c r="E689" s="1259"/>
      <c r="F689" s="828"/>
      <c r="G689" s="828"/>
      <c r="H689" s="828"/>
      <c r="L689" s="828"/>
      <c r="M689" s="828"/>
      <c r="N689" s="828"/>
      <c r="O689" s="828"/>
      <c r="P689" s="828"/>
      <c r="Q689" s="828"/>
      <c r="R689" s="828"/>
      <c r="S689" s="828"/>
      <c r="T689" s="828"/>
      <c r="U689" s="828"/>
      <c r="V689" s="828"/>
      <c r="W689" s="828"/>
      <c r="X689" s="828"/>
      <c r="Y689" s="828"/>
      <c r="Z689" s="828"/>
      <c r="AA689" s="828"/>
      <c r="AB689" s="828"/>
      <c r="AC689" s="828"/>
      <c r="AD689" s="828"/>
      <c r="AE689" s="828"/>
      <c r="AF689" s="828"/>
      <c r="AG689" s="828"/>
      <c r="AH689" s="828"/>
      <c r="AI689" s="828"/>
      <c r="AJ689" s="828"/>
      <c r="AK689" s="828"/>
      <c r="AL689" s="828"/>
      <c r="AM689" s="828"/>
      <c r="AN689" s="828"/>
      <c r="AO689" s="828"/>
      <c r="AP689" s="828"/>
      <c r="AQ689" s="828"/>
      <c r="AR689" s="828"/>
      <c r="AS689" s="828"/>
    </row>
    <row r="690" spans="1:45" ht="15.75" customHeight="1">
      <c r="A690" s="742">
        <v>951</v>
      </c>
      <c r="B690" s="836" t="s">
        <v>335</v>
      </c>
      <c r="C690" s="910"/>
      <c r="D690" s="1661" t="s">
        <v>566</v>
      </c>
      <c r="E690" s="1261"/>
      <c r="F690" s="828"/>
      <c r="G690" s="828"/>
      <c r="H690" s="828"/>
      <c r="L690" s="828"/>
      <c r="M690" s="828"/>
      <c r="N690" s="828"/>
      <c r="O690" s="828"/>
      <c r="P690" s="828"/>
      <c r="Q690" s="828"/>
      <c r="R690" s="828"/>
      <c r="S690" s="828"/>
      <c r="T690" s="828"/>
      <c r="U690" s="828"/>
      <c r="V690" s="828"/>
      <c r="W690" s="828"/>
      <c r="X690" s="828"/>
      <c r="Y690" s="828"/>
      <c r="Z690" s="828"/>
      <c r="AA690" s="828"/>
      <c r="AB690" s="828"/>
      <c r="AC690" s="828"/>
      <c r="AD690" s="828"/>
      <c r="AE690" s="828"/>
      <c r="AF690" s="828"/>
      <c r="AG690" s="828"/>
      <c r="AH690" s="828"/>
      <c r="AI690" s="828"/>
      <c r="AJ690" s="828"/>
      <c r="AK690" s="828"/>
      <c r="AL690" s="828"/>
      <c r="AM690" s="828"/>
      <c r="AN690" s="828"/>
      <c r="AO690" s="828"/>
      <c r="AP690" s="828"/>
      <c r="AQ690" s="828"/>
      <c r="AR690" s="828"/>
      <c r="AS690" s="828"/>
    </row>
    <row r="691" spans="1:45" ht="15.75">
      <c r="A691" s="755"/>
      <c r="B691" s="839" t="s">
        <v>336</v>
      </c>
      <c r="C691" s="744" t="s">
        <v>3071</v>
      </c>
      <c r="D691" s="1643"/>
      <c r="E691" s="1258"/>
      <c r="F691" s="828"/>
      <c r="G691" s="828"/>
      <c r="H691" s="828"/>
      <c r="L691" s="828"/>
      <c r="M691" s="828"/>
      <c r="N691" s="828"/>
      <c r="O691" s="828"/>
      <c r="P691" s="828"/>
      <c r="Q691" s="828"/>
      <c r="R691" s="828"/>
      <c r="S691" s="828"/>
      <c r="T691" s="828"/>
      <c r="U691" s="828"/>
      <c r="V691" s="828"/>
      <c r="W691" s="828"/>
      <c r="X691" s="828"/>
      <c r="Y691" s="828"/>
      <c r="Z691" s="828"/>
      <c r="AA691" s="828"/>
      <c r="AB691" s="828"/>
      <c r="AC691" s="828"/>
      <c r="AD691" s="828"/>
      <c r="AE691" s="828"/>
      <c r="AF691" s="828"/>
      <c r="AG691" s="828"/>
      <c r="AH691" s="828"/>
      <c r="AI691" s="828"/>
      <c r="AJ691" s="828"/>
      <c r="AK691" s="828"/>
      <c r="AL691" s="828"/>
      <c r="AM691" s="828"/>
      <c r="AN691" s="828"/>
      <c r="AO691" s="828"/>
      <c r="AP691" s="828"/>
      <c r="AQ691" s="828"/>
      <c r="AR691" s="828"/>
      <c r="AS691" s="828"/>
    </row>
    <row r="692" spans="1:45" ht="15.75">
      <c r="A692" s="772"/>
      <c r="B692" s="900" t="s">
        <v>337</v>
      </c>
      <c r="C692" s="754" t="s">
        <v>3072</v>
      </c>
      <c r="D692" s="1662"/>
      <c r="E692" s="1259"/>
      <c r="F692" s="828"/>
      <c r="G692" s="828"/>
      <c r="H692" s="828"/>
      <c r="L692" s="828"/>
      <c r="M692" s="828"/>
      <c r="N692" s="828"/>
      <c r="O692" s="828"/>
      <c r="P692" s="828"/>
      <c r="Q692" s="828"/>
      <c r="R692" s="828"/>
      <c r="S692" s="828"/>
      <c r="T692" s="828"/>
      <c r="U692" s="828"/>
      <c r="V692" s="828"/>
      <c r="W692" s="828"/>
      <c r="X692" s="828"/>
      <c r="Y692" s="828"/>
      <c r="Z692" s="828"/>
      <c r="AA692" s="828"/>
      <c r="AB692" s="828"/>
      <c r="AC692" s="828"/>
      <c r="AD692" s="828"/>
      <c r="AE692" s="828"/>
      <c r="AF692" s="828"/>
      <c r="AG692" s="828"/>
      <c r="AH692" s="828"/>
      <c r="AI692" s="828"/>
      <c r="AJ692" s="828"/>
      <c r="AK692" s="828"/>
      <c r="AL692" s="828"/>
      <c r="AM692" s="828"/>
      <c r="AN692" s="828"/>
      <c r="AO692" s="828"/>
      <c r="AP692" s="828"/>
      <c r="AQ692" s="828"/>
      <c r="AR692" s="828"/>
      <c r="AS692" s="828"/>
    </row>
    <row r="693" spans="1:45" ht="15.75">
      <c r="A693" s="755">
        <v>952</v>
      </c>
      <c r="B693" s="836" t="s">
        <v>338</v>
      </c>
      <c r="C693" s="910"/>
      <c r="D693" s="799"/>
      <c r="E693" s="1263"/>
      <c r="F693" s="828"/>
      <c r="G693" s="828"/>
      <c r="H693" s="828"/>
      <c r="L693" s="828"/>
      <c r="M693" s="828"/>
      <c r="N693" s="828"/>
      <c r="O693" s="828"/>
      <c r="P693" s="828"/>
      <c r="Q693" s="828"/>
      <c r="R693" s="828"/>
      <c r="S693" s="828"/>
      <c r="T693" s="828"/>
      <c r="U693" s="828"/>
      <c r="V693" s="828"/>
      <c r="W693" s="828"/>
      <c r="X693" s="828"/>
      <c r="Y693" s="828"/>
      <c r="Z693" s="828"/>
      <c r="AA693" s="828"/>
      <c r="AB693" s="828"/>
      <c r="AC693" s="828"/>
      <c r="AD693" s="828"/>
      <c r="AE693" s="828"/>
      <c r="AF693" s="828"/>
      <c r="AG693" s="828"/>
      <c r="AH693" s="828"/>
      <c r="AI693" s="828"/>
      <c r="AJ693" s="828"/>
      <c r="AK693" s="828"/>
      <c r="AL693" s="828"/>
      <c r="AM693" s="828"/>
      <c r="AN693" s="828"/>
      <c r="AO693" s="828"/>
      <c r="AP693" s="828"/>
      <c r="AQ693" s="828"/>
      <c r="AR693" s="828"/>
      <c r="AS693" s="828"/>
    </row>
    <row r="694" spans="1:45" ht="15.75">
      <c r="A694" s="911"/>
      <c r="B694" s="900" t="s">
        <v>3180</v>
      </c>
      <c r="C694" s="754" t="s">
        <v>3074</v>
      </c>
      <c r="D694" s="1032">
        <v>30</v>
      </c>
      <c r="E694" s="1045">
        <v>0</v>
      </c>
      <c r="F694" s="828"/>
      <c r="G694" s="828"/>
      <c r="H694" s="828"/>
      <c r="L694" s="828"/>
      <c r="M694" s="828"/>
      <c r="N694" s="828"/>
      <c r="O694" s="828"/>
      <c r="P694" s="828"/>
      <c r="Q694" s="828"/>
      <c r="R694" s="828"/>
      <c r="S694" s="828"/>
      <c r="T694" s="828"/>
      <c r="U694" s="828"/>
      <c r="V694" s="828"/>
      <c r="W694" s="828"/>
      <c r="X694" s="828"/>
      <c r="Y694" s="828"/>
      <c r="Z694" s="828"/>
      <c r="AA694" s="828"/>
      <c r="AB694" s="828"/>
      <c r="AC694" s="828"/>
      <c r="AD694" s="828"/>
      <c r="AE694" s="828"/>
      <c r="AF694" s="828"/>
      <c r="AG694" s="828"/>
      <c r="AH694" s="828"/>
      <c r="AI694" s="828"/>
      <c r="AJ694" s="828"/>
      <c r="AK694" s="828"/>
      <c r="AL694" s="828"/>
      <c r="AM694" s="828"/>
      <c r="AN694" s="828"/>
      <c r="AO694" s="828"/>
      <c r="AP694" s="828"/>
      <c r="AQ694" s="828"/>
      <c r="AR694" s="828"/>
      <c r="AS694" s="828"/>
    </row>
    <row r="695" spans="1:45" ht="15.75">
      <c r="A695" s="763">
        <v>953</v>
      </c>
      <c r="B695" s="836" t="s">
        <v>340</v>
      </c>
      <c r="C695" s="910"/>
      <c r="D695" s="787"/>
      <c r="E695" s="1263"/>
      <c r="F695" s="828"/>
      <c r="G695" s="828"/>
      <c r="H695" s="828"/>
      <c r="L695" s="828"/>
      <c r="M695" s="828"/>
      <c r="N695" s="828"/>
      <c r="O695" s="828"/>
      <c r="P695" s="828"/>
      <c r="Q695" s="828"/>
      <c r="R695" s="828"/>
      <c r="S695" s="828"/>
      <c r="T695" s="828"/>
      <c r="U695" s="828"/>
      <c r="V695" s="828"/>
      <c r="W695" s="828"/>
      <c r="X695" s="828"/>
      <c r="Y695" s="828"/>
      <c r="Z695" s="828"/>
      <c r="AA695" s="828"/>
      <c r="AB695" s="828"/>
      <c r="AC695" s="828"/>
      <c r="AD695" s="828"/>
      <c r="AE695" s="828"/>
      <c r="AF695" s="828"/>
      <c r="AG695" s="828"/>
      <c r="AH695" s="828"/>
      <c r="AI695" s="828"/>
      <c r="AJ695" s="828"/>
      <c r="AK695" s="828"/>
      <c r="AL695" s="828"/>
      <c r="AM695" s="828"/>
      <c r="AN695" s="828"/>
      <c r="AO695" s="828"/>
      <c r="AP695" s="828"/>
      <c r="AQ695" s="828"/>
      <c r="AR695" s="828"/>
      <c r="AS695" s="828"/>
    </row>
    <row r="696" spans="1:45" ht="15.75">
      <c r="A696" s="764"/>
      <c r="B696" s="962" t="s">
        <v>341</v>
      </c>
      <c r="C696" s="766" t="s">
        <v>3075</v>
      </c>
      <c r="D696" s="1027">
        <v>20</v>
      </c>
      <c r="E696" s="1264">
        <v>0</v>
      </c>
      <c r="F696" s="828"/>
      <c r="G696" s="828"/>
      <c r="H696" s="828"/>
      <c r="L696" s="828"/>
      <c r="M696" s="828"/>
      <c r="N696" s="828"/>
      <c r="O696" s="828"/>
      <c r="P696" s="828"/>
      <c r="Q696" s="828"/>
      <c r="R696" s="828"/>
      <c r="S696" s="828"/>
      <c r="T696" s="828"/>
      <c r="U696" s="828"/>
      <c r="V696" s="828"/>
      <c r="W696" s="828"/>
      <c r="X696" s="828"/>
      <c r="Y696" s="828"/>
      <c r="Z696" s="828"/>
      <c r="AA696" s="828"/>
      <c r="AB696" s="828"/>
      <c r="AC696" s="828"/>
      <c r="AD696" s="828"/>
      <c r="AE696" s="828"/>
      <c r="AF696" s="828"/>
      <c r="AG696" s="828"/>
      <c r="AH696" s="828"/>
      <c r="AI696" s="828"/>
      <c r="AJ696" s="828"/>
      <c r="AK696" s="828"/>
      <c r="AL696" s="828"/>
      <c r="AM696" s="828"/>
      <c r="AN696" s="828"/>
      <c r="AO696" s="828"/>
      <c r="AP696" s="828"/>
      <c r="AQ696" s="828"/>
      <c r="AR696" s="828"/>
      <c r="AS696" s="828"/>
    </row>
    <row r="697" spans="1:45" ht="15.75">
      <c r="A697" s="763">
        <v>955</v>
      </c>
      <c r="B697" s="836" t="s">
        <v>2388</v>
      </c>
      <c r="C697" s="744"/>
      <c r="D697" s="787"/>
      <c r="E697" s="1263"/>
      <c r="F697" s="828"/>
      <c r="G697" s="828"/>
      <c r="H697" s="828"/>
      <c r="L697" s="828"/>
      <c r="M697" s="828"/>
      <c r="N697" s="828"/>
      <c r="O697" s="828"/>
      <c r="P697" s="828"/>
      <c r="Q697" s="828"/>
      <c r="R697" s="828"/>
      <c r="S697" s="828"/>
      <c r="T697" s="828"/>
      <c r="U697" s="828"/>
      <c r="V697" s="828"/>
      <c r="W697" s="828"/>
      <c r="X697" s="828"/>
      <c r="Y697" s="828"/>
      <c r="Z697" s="828"/>
      <c r="AA697" s="828"/>
      <c r="AB697" s="828"/>
      <c r="AC697" s="828"/>
      <c r="AD697" s="828"/>
      <c r="AE697" s="828"/>
      <c r="AF697" s="828"/>
      <c r="AG697" s="828"/>
      <c r="AH697" s="828"/>
      <c r="AI697" s="828"/>
      <c r="AJ697" s="828"/>
      <c r="AK697" s="828"/>
      <c r="AL697" s="828"/>
      <c r="AM697" s="828"/>
      <c r="AN697" s="828"/>
      <c r="AO697" s="828"/>
      <c r="AP697" s="828"/>
      <c r="AQ697" s="828"/>
      <c r="AR697" s="828"/>
      <c r="AS697" s="828"/>
    </row>
    <row r="698" spans="1:45" ht="15.75">
      <c r="A698" s="763"/>
      <c r="B698" s="937" t="s">
        <v>2393</v>
      </c>
      <c r="C698" s="744" t="s">
        <v>3183</v>
      </c>
      <c r="D698" s="787" t="s">
        <v>2389</v>
      </c>
      <c r="E698" s="1263"/>
      <c r="F698" s="828"/>
      <c r="G698" s="828"/>
      <c r="H698" s="828"/>
      <c r="L698" s="828"/>
      <c r="M698" s="828"/>
      <c r="N698" s="828"/>
      <c r="O698" s="828"/>
      <c r="P698" s="828"/>
      <c r="Q698" s="828"/>
      <c r="R698" s="828"/>
      <c r="S698" s="828"/>
      <c r="T698" s="828"/>
      <c r="U698" s="828"/>
      <c r="V698" s="828"/>
      <c r="W698" s="828"/>
      <c r="X698" s="828"/>
      <c r="Y698" s="828"/>
      <c r="Z698" s="828"/>
      <c r="AA698" s="828"/>
      <c r="AB698" s="828"/>
      <c r="AC698" s="828"/>
      <c r="AD698" s="828"/>
      <c r="AE698" s="828"/>
      <c r="AF698" s="828"/>
      <c r="AG698" s="828"/>
      <c r="AH698" s="828"/>
      <c r="AI698" s="828"/>
      <c r="AJ698" s="828"/>
      <c r="AK698" s="828"/>
      <c r="AL698" s="828"/>
      <c r="AM698" s="828"/>
      <c r="AN698" s="828"/>
      <c r="AO698" s="828"/>
      <c r="AP698" s="828"/>
      <c r="AQ698" s="828"/>
      <c r="AR698" s="828"/>
      <c r="AS698" s="828"/>
    </row>
    <row r="699" spans="1:45" ht="15.75">
      <c r="A699" s="763"/>
      <c r="B699" s="937" t="s">
        <v>2394</v>
      </c>
      <c r="C699" s="744" t="s">
        <v>3184</v>
      </c>
      <c r="D699" s="744" t="s">
        <v>2390</v>
      </c>
      <c r="E699" s="1263"/>
      <c r="F699" s="828"/>
      <c r="G699" s="828"/>
      <c r="H699" s="828"/>
      <c r="L699" s="828"/>
      <c r="M699" s="828"/>
      <c r="N699" s="828"/>
      <c r="O699" s="828"/>
      <c r="P699" s="828"/>
      <c r="Q699" s="828"/>
      <c r="R699" s="828"/>
      <c r="S699" s="828"/>
      <c r="T699" s="828"/>
      <c r="U699" s="828"/>
      <c r="V699" s="828"/>
      <c r="W699" s="828"/>
      <c r="X699" s="828"/>
      <c r="Y699" s="828"/>
      <c r="Z699" s="828"/>
      <c r="AA699" s="828"/>
      <c r="AB699" s="828"/>
      <c r="AC699" s="828"/>
      <c r="AD699" s="828"/>
      <c r="AE699" s="828"/>
      <c r="AF699" s="828"/>
      <c r="AG699" s="828"/>
      <c r="AH699" s="828"/>
      <c r="AI699" s="828"/>
      <c r="AJ699" s="828"/>
      <c r="AK699" s="828"/>
      <c r="AL699" s="828"/>
      <c r="AM699" s="828"/>
      <c r="AN699" s="828"/>
      <c r="AO699" s="828"/>
      <c r="AP699" s="828"/>
      <c r="AQ699" s="828"/>
      <c r="AR699" s="828"/>
      <c r="AS699" s="828"/>
    </row>
    <row r="700" spans="1:45" ht="15.75">
      <c r="A700" s="763"/>
      <c r="B700" s="937" t="s">
        <v>3181</v>
      </c>
      <c r="C700" s="744" t="s">
        <v>3185</v>
      </c>
      <c r="D700" s="744" t="s">
        <v>2391</v>
      </c>
      <c r="E700" s="1263"/>
      <c r="F700" s="828"/>
      <c r="G700" s="828"/>
      <c r="H700" s="828"/>
      <c r="L700" s="828"/>
      <c r="M700" s="828"/>
      <c r="N700" s="828"/>
      <c r="O700" s="828"/>
      <c r="P700" s="828"/>
      <c r="Q700" s="828"/>
      <c r="R700" s="828"/>
      <c r="S700" s="828"/>
      <c r="T700" s="828"/>
      <c r="U700" s="828"/>
      <c r="V700" s="828"/>
      <c r="W700" s="828"/>
      <c r="X700" s="828"/>
      <c r="Y700" s="828"/>
      <c r="Z700" s="828"/>
      <c r="AA700" s="828"/>
      <c r="AB700" s="828"/>
      <c r="AC700" s="828"/>
      <c r="AD700" s="828"/>
      <c r="AE700" s="828"/>
      <c r="AF700" s="828"/>
      <c r="AG700" s="828"/>
      <c r="AH700" s="828"/>
      <c r="AI700" s="828"/>
      <c r="AJ700" s="828"/>
      <c r="AK700" s="828"/>
      <c r="AL700" s="828"/>
      <c r="AM700" s="828"/>
      <c r="AN700" s="828"/>
      <c r="AO700" s="828"/>
      <c r="AP700" s="828"/>
      <c r="AQ700" s="828"/>
      <c r="AR700" s="828"/>
      <c r="AS700" s="828"/>
    </row>
    <row r="701" spans="1:45" ht="15.75">
      <c r="A701" s="873"/>
      <c r="B701" s="909" t="s">
        <v>3182</v>
      </c>
      <c r="C701" s="875" t="s">
        <v>3186</v>
      </c>
      <c r="D701" s="1033" t="s">
        <v>2392</v>
      </c>
      <c r="E701" s="1217"/>
      <c r="F701" s="828"/>
      <c r="G701" s="828"/>
      <c r="H701" s="828"/>
      <c r="L701" s="828"/>
      <c r="M701" s="828"/>
      <c r="N701" s="828"/>
      <c r="O701" s="828"/>
      <c r="P701" s="828"/>
      <c r="Q701" s="828"/>
      <c r="R701" s="828"/>
      <c r="S701" s="828"/>
      <c r="T701" s="828"/>
      <c r="U701" s="828"/>
      <c r="V701" s="828"/>
      <c r="W701" s="828"/>
      <c r="X701" s="828"/>
      <c r="Y701" s="828"/>
      <c r="Z701" s="828"/>
      <c r="AA701" s="828"/>
      <c r="AB701" s="828"/>
      <c r="AC701" s="828"/>
      <c r="AD701" s="828"/>
      <c r="AE701" s="828"/>
      <c r="AF701" s="828"/>
      <c r="AG701" s="828"/>
      <c r="AH701" s="828"/>
      <c r="AI701" s="828"/>
      <c r="AJ701" s="828"/>
      <c r="AK701" s="828"/>
      <c r="AL701" s="828"/>
      <c r="AM701" s="828"/>
      <c r="AN701" s="828"/>
      <c r="AO701" s="828"/>
      <c r="AP701" s="828"/>
      <c r="AQ701" s="828"/>
      <c r="AR701" s="828"/>
      <c r="AS701" s="828"/>
    </row>
    <row r="702" spans="1:45" ht="15.75">
      <c r="A702" s="878" t="s">
        <v>342</v>
      </c>
      <c r="B702" s="870"/>
      <c r="C702" s="761"/>
      <c r="D702" s="1001"/>
      <c r="E702" s="944"/>
      <c r="F702" s="828"/>
      <c r="G702" s="828"/>
      <c r="H702" s="828"/>
      <c r="L702" s="828"/>
      <c r="M702" s="828"/>
      <c r="N702" s="828"/>
      <c r="O702" s="828"/>
      <c r="P702" s="828"/>
      <c r="Q702" s="828"/>
      <c r="R702" s="828"/>
      <c r="S702" s="828"/>
      <c r="T702" s="828"/>
      <c r="U702" s="828"/>
      <c r="V702" s="828"/>
      <c r="W702" s="828"/>
      <c r="X702" s="828"/>
      <c r="Y702" s="828"/>
      <c r="Z702" s="828"/>
      <c r="AA702" s="828"/>
      <c r="AB702" s="828"/>
      <c r="AC702" s="828"/>
      <c r="AD702" s="828"/>
      <c r="AE702" s="828"/>
      <c r="AF702" s="828"/>
      <c r="AG702" s="828"/>
      <c r="AH702" s="828"/>
      <c r="AI702" s="828"/>
      <c r="AJ702" s="828"/>
      <c r="AK702" s="828"/>
      <c r="AL702" s="828"/>
      <c r="AM702" s="828"/>
      <c r="AN702" s="828"/>
      <c r="AO702" s="828"/>
      <c r="AP702" s="828"/>
      <c r="AQ702" s="828"/>
      <c r="AR702" s="828"/>
      <c r="AS702" s="828"/>
    </row>
    <row r="703" spans="1:45" ht="15.75">
      <c r="A703" s="742">
        <v>980</v>
      </c>
      <c r="B703" s="912" t="s">
        <v>3261</v>
      </c>
      <c r="C703" s="852"/>
      <c r="D703" s="852"/>
      <c r="E703" s="1215"/>
      <c r="F703" s="828"/>
      <c r="G703" s="828"/>
      <c r="H703" s="828"/>
      <c r="L703" s="828"/>
      <c r="M703" s="828"/>
      <c r="N703" s="828"/>
      <c r="O703" s="828"/>
      <c r="P703" s="828"/>
      <c r="Q703" s="828"/>
      <c r="R703" s="828"/>
      <c r="S703" s="828"/>
      <c r="T703" s="828"/>
      <c r="U703" s="828"/>
      <c r="V703" s="828"/>
      <c r="W703" s="828"/>
      <c r="X703" s="828"/>
      <c r="Y703" s="828"/>
      <c r="Z703" s="828"/>
      <c r="AA703" s="828"/>
      <c r="AB703" s="828"/>
      <c r="AC703" s="828"/>
      <c r="AD703" s="828"/>
      <c r="AE703" s="828"/>
      <c r="AF703" s="828"/>
      <c r="AG703" s="828"/>
      <c r="AH703" s="828"/>
      <c r="AI703" s="828"/>
      <c r="AJ703" s="828"/>
      <c r="AK703" s="828"/>
      <c r="AL703" s="828"/>
      <c r="AM703" s="828"/>
      <c r="AN703" s="828"/>
      <c r="AO703" s="828"/>
      <c r="AP703" s="828"/>
      <c r="AQ703" s="828"/>
      <c r="AR703" s="828"/>
      <c r="AS703" s="828"/>
    </row>
    <row r="704" spans="1:45" ht="15.75">
      <c r="A704" s="755"/>
      <c r="B704" s="839" t="s">
        <v>344</v>
      </c>
      <c r="C704" s="744" t="s">
        <v>3082</v>
      </c>
      <c r="D704" s="1012"/>
      <c r="E704" s="914"/>
      <c r="F704" s="828"/>
      <c r="G704" s="828"/>
      <c r="H704" s="828"/>
      <c r="L704" s="828"/>
      <c r="M704" s="828"/>
      <c r="N704" s="828"/>
      <c r="O704" s="828"/>
      <c r="P704" s="828"/>
      <c r="Q704" s="828"/>
      <c r="R704" s="828"/>
      <c r="S704" s="828"/>
      <c r="T704" s="828"/>
      <c r="U704" s="828"/>
      <c r="V704" s="828"/>
      <c r="W704" s="828"/>
      <c r="X704" s="828"/>
      <c r="Y704" s="828"/>
      <c r="Z704" s="828"/>
      <c r="AA704" s="828"/>
      <c r="AB704" s="828"/>
      <c r="AC704" s="828"/>
      <c r="AD704" s="828"/>
      <c r="AE704" s="828"/>
      <c r="AF704" s="828"/>
      <c r="AG704" s="828"/>
      <c r="AH704" s="828"/>
      <c r="AI704" s="828"/>
      <c r="AJ704" s="828"/>
      <c r="AK704" s="828"/>
      <c r="AL704" s="828"/>
      <c r="AM704" s="828"/>
      <c r="AN704" s="828"/>
      <c r="AO704" s="828"/>
      <c r="AP704" s="828"/>
      <c r="AQ704" s="828"/>
      <c r="AR704" s="828"/>
      <c r="AS704" s="828"/>
    </row>
    <row r="705" spans="1:45" ht="31.5">
      <c r="A705" s="755"/>
      <c r="B705" s="863" t="s">
        <v>346</v>
      </c>
      <c r="C705" s="744"/>
      <c r="D705" s="1013">
        <v>23</v>
      </c>
      <c r="E705" s="759">
        <v>0</v>
      </c>
      <c r="F705" s="828"/>
      <c r="G705" s="828"/>
      <c r="H705" s="828"/>
      <c r="L705" s="828"/>
      <c r="M705" s="828"/>
      <c r="N705" s="828"/>
      <c r="O705" s="828"/>
      <c r="P705" s="828"/>
      <c r="Q705" s="828"/>
      <c r="R705" s="828"/>
      <c r="S705" s="828"/>
      <c r="T705" s="828"/>
      <c r="U705" s="828"/>
      <c r="V705" s="828"/>
      <c r="W705" s="828"/>
      <c r="X705" s="828"/>
      <c r="Y705" s="828"/>
      <c r="Z705" s="828"/>
      <c r="AA705" s="828"/>
      <c r="AB705" s="828"/>
      <c r="AC705" s="828"/>
      <c r="AD705" s="828"/>
      <c r="AE705" s="828"/>
      <c r="AF705" s="828"/>
      <c r="AG705" s="828"/>
      <c r="AH705" s="828"/>
      <c r="AI705" s="828"/>
      <c r="AJ705" s="828"/>
      <c r="AK705" s="828"/>
      <c r="AL705" s="828"/>
      <c r="AM705" s="828"/>
      <c r="AN705" s="828"/>
      <c r="AO705" s="828"/>
      <c r="AP705" s="828"/>
      <c r="AQ705" s="828"/>
      <c r="AR705" s="828"/>
      <c r="AS705" s="828"/>
    </row>
    <row r="706" spans="1:45" ht="31.5">
      <c r="A706" s="755"/>
      <c r="B706" s="863" t="s">
        <v>347</v>
      </c>
      <c r="C706" s="744"/>
      <c r="D706" s="1024" t="s">
        <v>2395</v>
      </c>
      <c r="E706" s="1237"/>
      <c r="F706" s="828"/>
      <c r="G706" s="828"/>
      <c r="H706" s="828"/>
      <c r="L706" s="828"/>
      <c r="M706" s="828"/>
      <c r="N706" s="828"/>
      <c r="O706" s="828"/>
      <c r="P706" s="828"/>
      <c r="Q706" s="828"/>
      <c r="R706" s="828"/>
      <c r="S706" s="828"/>
      <c r="T706" s="828"/>
      <c r="U706" s="828"/>
      <c r="V706" s="828"/>
      <c r="W706" s="828"/>
      <c r="X706" s="828"/>
      <c r="Y706" s="828"/>
      <c r="Z706" s="828"/>
      <c r="AA706" s="828"/>
      <c r="AB706" s="828"/>
      <c r="AC706" s="828"/>
      <c r="AD706" s="828"/>
      <c r="AE706" s="828"/>
      <c r="AF706" s="828"/>
      <c r="AG706" s="828"/>
      <c r="AH706" s="828"/>
      <c r="AI706" s="828"/>
      <c r="AJ706" s="828"/>
      <c r="AK706" s="828"/>
      <c r="AL706" s="828"/>
      <c r="AM706" s="828"/>
      <c r="AN706" s="828"/>
      <c r="AO706" s="828"/>
      <c r="AP706" s="828"/>
      <c r="AQ706" s="828"/>
      <c r="AR706" s="828"/>
      <c r="AS706" s="828"/>
    </row>
    <row r="707" spans="1:45" ht="31.5" customHeight="1">
      <c r="A707" s="755"/>
      <c r="B707" s="866" t="s">
        <v>348</v>
      </c>
      <c r="C707" s="744"/>
      <c r="D707" s="1024" t="s">
        <v>2396</v>
      </c>
      <c r="E707" s="1237"/>
      <c r="F707" s="828"/>
      <c r="G707" s="828"/>
      <c r="H707" s="828"/>
      <c r="L707" s="828"/>
      <c r="M707" s="828"/>
      <c r="N707" s="828"/>
      <c r="O707" s="828"/>
      <c r="P707" s="828"/>
      <c r="Q707" s="828"/>
      <c r="R707" s="828"/>
      <c r="S707" s="828"/>
      <c r="T707" s="828"/>
      <c r="U707" s="828"/>
      <c r="V707" s="828"/>
      <c r="W707" s="828"/>
      <c r="X707" s="828"/>
      <c r="Y707" s="828"/>
      <c r="Z707" s="828"/>
      <c r="AA707" s="828"/>
      <c r="AB707" s="828"/>
      <c r="AC707" s="828"/>
      <c r="AD707" s="828"/>
      <c r="AE707" s="828"/>
      <c r="AF707" s="828"/>
      <c r="AG707" s="828"/>
      <c r="AH707" s="828"/>
      <c r="AI707" s="828"/>
      <c r="AJ707" s="828"/>
      <c r="AK707" s="828"/>
      <c r="AL707" s="828"/>
      <c r="AM707" s="828"/>
      <c r="AN707" s="828"/>
      <c r="AO707" s="828"/>
      <c r="AP707" s="828"/>
      <c r="AQ707" s="828"/>
      <c r="AR707" s="828"/>
      <c r="AS707" s="828"/>
    </row>
    <row r="708" spans="1:45" ht="15.75" customHeight="1">
      <c r="A708" s="755"/>
      <c r="B708" s="838" t="s">
        <v>349</v>
      </c>
      <c r="C708" s="744"/>
      <c r="D708" s="1013">
        <v>25</v>
      </c>
      <c r="E708" s="759">
        <v>3</v>
      </c>
      <c r="F708" s="828"/>
      <c r="G708" s="828"/>
      <c r="H708" s="828"/>
      <c r="L708" s="828"/>
      <c r="M708" s="828"/>
      <c r="N708" s="828"/>
      <c r="O708" s="828"/>
      <c r="P708" s="828"/>
      <c r="Q708" s="828"/>
      <c r="R708" s="828"/>
      <c r="S708" s="828"/>
      <c r="T708" s="828"/>
      <c r="U708" s="828"/>
      <c r="V708" s="828"/>
      <c r="W708" s="828"/>
      <c r="X708" s="828"/>
      <c r="Y708" s="828"/>
      <c r="Z708" s="828"/>
      <c r="AA708" s="828"/>
      <c r="AB708" s="828"/>
      <c r="AC708" s="828"/>
      <c r="AD708" s="828"/>
      <c r="AE708" s="828"/>
      <c r="AF708" s="828"/>
      <c r="AG708" s="828"/>
      <c r="AH708" s="828"/>
      <c r="AI708" s="828"/>
      <c r="AJ708" s="828"/>
      <c r="AK708" s="828"/>
      <c r="AL708" s="828"/>
      <c r="AM708" s="828"/>
      <c r="AN708" s="828"/>
      <c r="AO708" s="828"/>
      <c r="AP708" s="828"/>
      <c r="AQ708" s="828"/>
      <c r="AR708" s="828"/>
      <c r="AS708" s="828"/>
    </row>
    <row r="709" spans="1:45" ht="15.75" customHeight="1">
      <c r="A709" s="755"/>
      <c r="B709" s="838" t="s">
        <v>350</v>
      </c>
      <c r="C709" s="744"/>
      <c r="D709" s="1013" t="s">
        <v>1298</v>
      </c>
      <c r="E709" s="913"/>
      <c r="F709" s="828"/>
      <c r="G709" s="828"/>
      <c r="H709" s="828"/>
      <c r="L709" s="828"/>
      <c r="M709" s="828"/>
      <c r="N709" s="828"/>
      <c r="O709" s="828"/>
      <c r="P709" s="828"/>
      <c r="Q709" s="828"/>
      <c r="R709" s="828"/>
      <c r="S709" s="828"/>
      <c r="T709" s="828"/>
      <c r="U709" s="828"/>
      <c r="V709" s="828"/>
      <c r="W709" s="828"/>
      <c r="X709" s="828"/>
      <c r="Y709" s="828"/>
      <c r="Z709" s="828"/>
      <c r="AA709" s="828"/>
      <c r="AB709" s="828"/>
      <c r="AC709" s="828"/>
      <c r="AD709" s="828"/>
      <c r="AE709" s="828"/>
      <c r="AF709" s="828"/>
      <c r="AG709" s="828"/>
      <c r="AH709" s="828"/>
      <c r="AI709" s="828"/>
      <c r="AJ709" s="828"/>
      <c r="AK709" s="828"/>
      <c r="AL709" s="828"/>
      <c r="AM709" s="828"/>
      <c r="AN709" s="828"/>
      <c r="AO709" s="828"/>
      <c r="AP709" s="828"/>
      <c r="AQ709" s="828"/>
      <c r="AR709" s="828"/>
      <c r="AS709" s="828"/>
    </row>
    <row r="710" spans="1:45" ht="15.75" customHeight="1">
      <c r="A710" s="755"/>
      <c r="B710" s="839" t="s">
        <v>351</v>
      </c>
      <c r="C710" s="744" t="s">
        <v>3088</v>
      </c>
      <c r="D710" s="1012"/>
      <c r="E710" s="914"/>
      <c r="F710" s="828"/>
      <c r="G710" s="828"/>
      <c r="H710" s="828"/>
      <c r="L710" s="828"/>
      <c r="M710" s="828"/>
      <c r="N710" s="828"/>
      <c r="O710" s="828"/>
      <c r="P710" s="828"/>
      <c r="Q710" s="828"/>
      <c r="R710" s="828"/>
      <c r="S710" s="828"/>
      <c r="T710" s="828"/>
      <c r="U710" s="828"/>
      <c r="V710" s="828"/>
      <c r="W710" s="828"/>
      <c r="X710" s="828"/>
      <c r="Y710" s="828"/>
      <c r="Z710" s="828"/>
      <c r="AA710" s="828"/>
      <c r="AB710" s="828"/>
      <c r="AC710" s="828"/>
      <c r="AD710" s="828"/>
      <c r="AE710" s="828"/>
      <c r="AF710" s="828"/>
      <c r="AG710" s="828"/>
      <c r="AH710" s="828"/>
      <c r="AI710" s="828"/>
      <c r="AJ710" s="828"/>
      <c r="AK710" s="828"/>
      <c r="AL710" s="828"/>
      <c r="AM710" s="828"/>
      <c r="AN710" s="828"/>
      <c r="AO710" s="828"/>
      <c r="AP710" s="828"/>
      <c r="AQ710" s="828"/>
      <c r="AR710" s="828"/>
      <c r="AS710" s="828"/>
    </row>
    <row r="711" spans="1:45" ht="27.75" customHeight="1">
      <c r="A711" s="755"/>
      <c r="B711" s="863" t="s">
        <v>352</v>
      </c>
      <c r="C711" s="744"/>
      <c r="D711" s="1013">
        <v>36</v>
      </c>
      <c r="E711" s="759">
        <v>3</v>
      </c>
      <c r="F711" s="828"/>
      <c r="G711" s="828"/>
      <c r="H711" s="828"/>
      <c r="L711" s="828"/>
      <c r="M711" s="828"/>
      <c r="N711" s="828"/>
      <c r="O711" s="828"/>
      <c r="P711" s="828"/>
      <c r="Q711" s="828"/>
      <c r="R711" s="828"/>
      <c r="S711" s="828"/>
      <c r="T711" s="828"/>
      <c r="U711" s="828"/>
      <c r="V711" s="828"/>
      <c r="W711" s="828"/>
      <c r="X711" s="828"/>
      <c r="Y711" s="828"/>
      <c r="Z711" s="828"/>
      <c r="AA711" s="828"/>
      <c r="AB711" s="828"/>
      <c r="AC711" s="828"/>
      <c r="AD711" s="828"/>
      <c r="AE711" s="828"/>
      <c r="AF711" s="828"/>
      <c r="AG711" s="828"/>
      <c r="AH711" s="828"/>
      <c r="AI711" s="828"/>
      <c r="AJ711" s="828"/>
      <c r="AK711" s="828"/>
      <c r="AL711" s="828"/>
      <c r="AM711" s="828"/>
      <c r="AN711" s="828"/>
      <c r="AO711" s="828"/>
      <c r="AP711" s="828"/>
      <c r="AQ711" s="828"/>
      <c r="AR711" s="828"/>
      <c r="AS711" s="828"/>
    </row>
    <row r="712" spans="1:45" ht="27.75" customHeight="1">
      <c r="A712" s="1408"/>
      <c r="B712" s="863" t="s">
        <v>353</v>
      </c>
      <c r="C712" s="744"/>
      <c r="D712" s="1013">
        <v>18</v>
      </c>
      <c r="E712" s="759"/>
      <c r="F712" s="828"/>
      <c r="G712" s="828"/>
      <c r="H712" s="828"/>
      <c r="L712" s="828"/>
      <c r="M712" s="828"/>
      <c r="N712" s="828"/>
      <c r="O712" s="828"/>
      <c r="P712" s="828"/>
      <c r="Q712" s="828"/>
      <c r="R712" s="828"/>
      <c r="S712" s="828"/>
      <c r="T712" s="828"/>
      <c r="U712" s="828"/>
      <c r="V712" s="828"/>
      <c r="W712" s="828"/>
      <c r="X712" s="828"/>
      <c r="Y712" s="828"/>
      <c r="Z712" s="828"/>
      <c r="AA712" s="828"/>
      <c r="AB712" s="828"/>
      <c r="AC712" s="828"/>
      <c r="AD712" s="828"/>
      <c r="AE712" s="828"/>
      <c r="AF712" s="828"/>
      <c r="AG712" s="828"/>
      <c r="AH712" s="828"/>
      <c r="AI712" s="828"/>
      <c r="AJ712" s="828"/>
      <c r="AK712" s="828"/>
      <c r="AL712" s="828"/>
      <c r="AM712" s="828"/>
      <c r="AN712" s="828"/>
      <c r="AO712" s="828"/>
      <c r="AP712" s="828"/>
      <c r="AQ712" s="828"/>
      <c r="AR712" s="828"/>
      <c r="AS712" s="828"/>
    </row>
    <row r="713" spans="1:45" ht="15.75">
      <c r="A713" s="1408">
        <v>981</v>
      </c>
      <c r="B713" s="1459" t="s">
        <v>3684</v>
      </c>
      <c r="C713" s="744"/>
      <c r="D713" s="1013"/>
      <c r="E713" s="759"/>
      <c r="F713" s="828"/>
      <c r="G713" s="828"/>
      <c r="H713" s="828"/>
      <c r="L713" s="828"/>
      <c r="M713" s="828"/>
      <c r="N713" s="828"/>
      <c r="O713" s="828"/>
      <c r="P713" s="828"/>
      <c r="Q713" s="828"/>
      <c r="R713" s="828"/>
      <c r="S713" s="828"/>
      <c r="T713" s="828"/>
      <c r="U713" s="828"/>
      <c r="V713" s="828"/>
      <c r="W713" s="828"/>
      <c r="X713" s="828"/>
      <c r="Y713" s="828"/>
      <c r="Z713" s="828"/>
      <c r="AA713" s="828"/>
      <c r="AB713" s="828"/>
      <c r="AC713" s="828"/>
      <c r="AD713" s="828"/>
      <c r="AE713" s="828"/>
      <c r="AF713" s="828"/>
      <c r="AG713" s="828"/>
      <c r="AH713" s="828"/>
      <c r="AI713" s="828"/>
      <c r="AJ713" s="828"/>
      <c r="AK713" s="828"/>
      <c r="AL713" s="828"/>
      <c r="AM713" s="828"/>
      <c r="AN713" s="828"/>
      <c r="AO713" s="828"/>
      <c r="AP713" s="828"/>
      <c r="AQ713" s="828"/>
      <c r="AR713" s="828"/>
      <c r="AS713" s="828"/>
    </row>
    <row r="714" spans="1:45" ht="15.75">
      <c r="A714" s="1408"/>
      <c r="B714" s="863" t="s">
        <v>3679</v>
      </c>
      <c r="C714" s="744"/>
      <c r="D714" s="1013" t="s">
        <v>3692</v>
      </c>
      <c r="E714" s="759"/>
      <c r="F714" s="828"/>
      <c r="G714" s="828"/>
      <c r="H714" s="828"/>
      <c r="L714" s="828"/>
      <c r="M714" s="828"/>
      <c r="N714" s="828"/>
      <c r="O714" s="828"/>
      <c r="P714" s="828"/>
      <c r="Q714" s="828"/>
      <c r="R714" s="828"/>
      <c r="S714" s="828"/>
      <c r="T714" s="828"/>
      <c r="U714" s="828"/>
      <c r="V714" s="828"/>
      <c r="W714" s="828"/>
      <c r="X714" s="828"/>
      <c r="Y714" s="828"/>
      <c r="Z714" s="828"/>
      <c r="AA714" s="828"/>
      <c r="AB714" s="828"/>
      <c r="AC714" s="828"/>
      <c r="AD714" s="828"/>
      <c r="AE714" s="828"/>
      <c r="AF714" s="828"/>
      <c r="AG714" s="828"/>
      <c r="AH714" s="828"/>
      <c r="AI714" s="828"/>
      <c r="AJ714" s="828"/>
      <c r="AK714" s="828"/>
      <c r="AL714" s="828"/>
      <c r="AM714" s="828"/>
      <c r="AN714" s="828"/>
      <c r="AO714" s="828"/>
      <c r="AP714" s="828"/>
      <c r="AQ714" s="828"/>
      <c r="AR714" s="828"/>
      <c r="AS714" s="828"/>
    </row>
    <row r="715" spans="1:45" ht="15.75">
      <c r="A715" s="1408"/>
      <c r="B715" s="863" t="s">
        <v>3673</v>
      </c>
      <c r="C715" s="744"/>
      <c r="D715" s="1013" t="s">
        <v>3692</v>
      </c>
      <c r="E715" s="759"/>
      <c r="F715" s="828"/>
      <c r="G715" s="828"/>
      <c r="H715" s="828"/>
      <c r="L715" s="828"/>
      <c r="M715" s="828"/>
      <c r="N715" s="828"/>
      <c r="O715" s="828"/>
      <c r="P715" s="828"/>
      <c r="Q715" s="828"/>
      <c r="R715" s="828"/>
      <c r="S715" s="828"/>
      <c r="T715" s="828"/>
      <c r="U715" s="828"/>
      <c r="V715" s="828"/>
      <c r="W715" s="828"/>
      <c r="X715" s="828"/>
      <c r="Y715" s="828"/>
      <c r="Z715" s="828"/>
      <c r="AA715" s="828"/>
      <c r="AB715" s="828"/>
      <c r="AC715" s="828"/>
      <c r="AD715" s="828"/>
      <c r="AE715" s="828"/>
      <c r="AF715" s="828"/>
      <c r="AG715" s="828"/>
      <c r="AH715" s="828"/>
      <c r="AI715" s="828"/>
      <c r="AJ715" s="828"/>
      <c r="AK715" s="828"/>
      <c r="AL715" s="828"/>
      <c r="AM715" s="828"/>
      <c r="AN715" s="828"/>
      <c r="AO715" s="828"/>
      <c r="AP715" s="828"/>
      <c r="AQ715" s="828"/>
      <c r="AR715" s="828"/>
      <c r="AS715" s="828"/>
    </row>
    <row r="716" spans="1:45" ht="15.75">
      <c r="A716" s="1408"/>
      <c r="B716" s="863" t="s">
        <v>3680</v>
      </c>
      <c r="C716" s="744"/>
      <c r="D716" s="1013" t="s">
        <v>3693</v>
      </c>
      <c r="E716" s="759"/>
      <c r="F716" s="828"/>
      <c r="G716" s="828"/>
      <c r="H716" s="828"/>
      <c r="L716" s="828"/>
      <c r="M716" s="828"/>
      <c r="N716" s="828"/>
      <c r="O716" s="828"/>
      <c r="P716" s="828"/>
      <c r="Q716" s="828"/>
      <c r="R716" s="828"/>
      <c r="S716" s="828"/>
      <c r="T716" s="828"/>
      <c r="U716" s="828"/>
      <c r="V716" s="828"/>
      <c r="W716" s="828"/>
      <c r="X716" s="828"/>
      <c r="Y716" s="828"/>
      <c r="Z716" s="828"/>
      <c r="AA716" s="828"/>
      <c r="AB716" s="828"/>
      <c r="AC716" s="828"/>
      <c r="AD716" s="828"/>
      <c r="AE716" s="828"/>
      <c r="AF716" s="828"/>
      <c r="AG716" s="828"/>
      <c r="AH716" s="828"/>
      <c r="AI716" s="828"/>
      <c r="AJ716" s="828"/>
      <c r="AK716" s="828"/>
      <c r="AL716" s="828"/>
      <c r="AM716" s="828"/>
      <c r="AN716" s="828"/>
      <c r="AO716" s="828"/>
      <c r="AP716" s="828"/>
      <c r="AQ716" s="828"/>
      <c r="AR716" s="828"/>
      <c r="AS716" s="828"/>
    </row>
    <row r="717" spans="1:45" ht="15.75">
      <c r="A717" s="1408"/>
      <c r="B717" s="863" t="s">
        <v>3677</v>
      </c>
      <c r="C717" s="744"/>
      <c r="D717" s="1013" t="s">
        <v>3694</v>
      </c>
      <c r="E717" s="759"/>
      <c r="F717" s="828"/>
      <c r="G717" s="828"/>
      <c r="H717" s="828"/>
      <c r="L717" s="828"/>
      <c r="M717" s="828"/>
      <c r="N717" s="828"/>
      <c r="O717" s="828"/>
      <c r="P717" s="828"/>
      <c r="Q717" s="828"/>
      <c r="R717" s="828"/>
      <c r="S717" s="828"/>
      <c r="T717" s="828"/>
      <c r="U717" s="828"/>
      <c r="V717" s="828"/>
      <c r="W717" s="828"/>
      <c r="X717" s="828"/>
      <c r="Y717" s="828"/>
      <c r="Z717" s="828"/>
      <c r="AA717" s="828"/>
      <c r="AB717" s="828"/>
      <c r="AC717" s="828"/>
      <c r="AD717" s="828"/>
      <c r="AE717" s="828"/>
      <c r="AF717" s="828"/>
      <c r="AG717" s="828"/>
      <c r="AH717" s="828"/>
      <c r="AI717" s="828"/>
      <c r="AJ717" s="828"/>
      <c r="AK717" s="828"/>
      <c r="AL717" s="828"/>
      <c r="AM717" s="828"/>
      <c r="AN717" s="828"/>
      <c r="AO717" s="828"/>
      <c r="AP717" s="828"/>
      <c r="AQ717" s="828"/>
      <c r="AR717" s="828"/>
      <c r="AS717" s="828"/>
    </row>
    <row r="718" spans="1:45" ht="15.75">
      <c r="A718" s="772"/>
      <c r="B718" s="1460" t="s">
        <v>3678</v>
      </c>
      <c r="C718" s="766"/>
      <c r="D718" s="1027">
        <v>16</v>
      </c>
      <c r="E718" s="759"/>
      <c r="F718" s="828"/>
      <c r="G718" s="828"/>
      <c r="H718" s="828"/>
      <c r="L718" s="828"/>
      <c r="M718" s="828"/>
      <c r="N718" s="828"/>
      <c r="O718" s="828"/>
      <c r="P718" s="828"/>
      <c r="Q718" s="828"/>
      <c r="R718" s="828"/>
      <c r="S718" s="828"/>
      <c r="T718" s="828"/>
      <c r="U718" s="828"/>
      <c r="V718" s="828"/>
      <c r="W718" s="828"/>
      <c r="X718" s="828"/>
      <c r="Y718" s="828"/>
      <c r="Z718" s="828"/>
      <c r="AA718" s="828"/>
      <c r="AB718" s="828"/>
      <c r="AC718" s="828"/>
      <c r="AD718" s="828"/>
      <c r="AE718" s="828"/>
      <c r="AF718" s="828"/>
      <c r="AG718" s="828"/>
      <c r="AH718" s="828"/>
      <c r="AI718" s="828"/>
      <c r="AJ718" s="828"/>
      <c r="AK718" s="828"/>
      <c r="AL718" s="828"/>
      <c r="AM718" s="828"/>
      <c r="AN718" s="828"/>
      <c r="AO718" s="828"/>
      <c r="AP718" s="828"/>
      <c r="AQ718" s="828"/>
      <c r="AR718" s="828"/>
      <c r="AS718" s="828"/>
    </row>
    <row r="719" spans="1:45" ht="15.75" customHeight="1">
      <c r="A719" s="755">
        <v>982</v>
      </c>
      <c r="B719" s="836" t="s">
        <v>354</v>
      </c>
      <c r="C719" s="744"/>
      <c r="D719" s="756"/>
      <c r="E719" s="1016"/>
      <c r="F719" s="828"/>
      <c r="G719" s="828"/>
      <c r="H719" s="828"/>
      <c r="L719" s="828"/>
      <c r="M719" s="828"/>
      <c r="N719" s="828"/>
      <c r="O719" s="828"/>
      <c r="P719" s="828"/>
      <c r="Q719" s="828"/>
      <c r="R719" s="828"/>
      <c r="S719" s="828"/>
      <c r="T719" s="828"/>
      <c r="U719" s="828"/>
      <c r="V719" s="828"/>
      <c r="W719" s="828"/>
      <c r="X719" s="828"/>
      <c r="Y719" s="828"/>
      <c r="Z719" s="828"/>
      <c r="AA719" s="828"/>
      <c r="AB719" s="828"/>
      <c r="AC719" s="828"/>
      <c r="AD719" s="828"/>
      <c r="AE719" s="828"/>
      <c r="AF719" s="828"/>
      <c r="AG719" s="828"/>
      <c r="AH719" s="828"/>
      <c r="AI719" s="828"/>
      <c r="AJ719" s="828"/>
      <c r="AK719" s="828"/>
      <c r="AL719" s="828"/>
      <c r="AM719" s="828"/>
      <c r="AN719" s="828"/>
      <c r="AO719" s="828"/>
      <c r="AP719" s="828"/>
      <c r="AQ719" s="828"/>
      <c r="AR719" s="828"/>
      <c r="AS719" s="828"/>
    </row>
    <row r="720" spans="1:45" ht="15.75" customHeight="1">
      <c r="A720" s="772"/>
      <c r="B720" s="900" t="s">
        <v>567</v>
      </c>
      <c r="C720" s="754" t="s">
        <v>3090</v>
      </c>
      <c r="D720" s="1011" t="s">
        <v>357</v>
      </c>
      <c r="E720" s="1246"/>
      <c r="F720" s="828"/>
      <c r="G720" s="828"/>
      <c r="H720" s="828"/>
      <c r="L720" s="828"/>
      <c r="M720" s="828"/>
      <c r="N720" s="828"/>
      <c r="O720" s="828"/>
      <c r="P720" s="828"/>
      <c r="Q720" s="828"/>
      <c r="R720" s="828"/>
      <c r="S720" s="828"/>
      <c r="T720" s="828"/>
      <c r="U720" s="828"/>
      <c r="V720" s="828"/>
      <c r="W720" s="828"/>
      <c r="X720" s="828"/>
      <c r="Y720" s="828"/>
      <c r="Z720" s="828"/>
      <c r="AA720" s="828"/>
      <c r="AB720" s="828"/>
      <c r="AC720" s="828"/>
      <c r="AD720" s="828"/>
      <c r="AE720" s="828"/>
      <c r="AF720" s="828"/>
      <c r="AG720" s="828"/>
      <c r="AH720" s="828"/>
      <c r="AI720" s="828"/>
      <c r="AJ720" s="828"/>
      <c r="AK720" s="828"/>
      <c r="AL720" s="828"/>
      <c r="AM720" s="828"/>
      <c r="AN720" s="828"/>
      <c r="AO720" s="828"/>
      <c r="AP720" s="828"/>
      <c r="AQ720" s="828"/>
      <c r="AR720" s="828"/>
      <c r="AS720" s="828"/>
    </row>
    <row r="721" spans="1:45" ht="26.25" customHeight="1">
      <c r="A721" s="755">
        <v>983</v>
      </c>
      <c r="B721" s="836" t="s">
        <v>358</v>
      </c>
      <c r="C721" s="744"/>
      <c r="D721" s="743"/>
      <c r="E721" s="1016"/>
      <c r="F721" s="828"/>
      <c r="G721" s="828"/>
      <c r="H721" s="828"/>
      <c r="L721" s="828"/>
      <c r="M721" s="828"/>
      <c r="N721" s="828"/>
      <c r="O721" s="828"/>
      <c r="P721" s="828"/>
      <c r="Q721" s="828"/>
      <c r="R721" s="828"/>
      <c r="S721" s="828"/>
      <c r="T721" s="828"/>
      <c r="U721" s="828"/>
      <c r="V721" s="828"/>
      <c r="W721" s="828"/>
      <c r="X721" s="828"/>
      <c r="Y721" s="828"/>
      <c r="Z721" s="828"/>
      <c r="AA721" s="828"/>
      <c r="AB721" s="828"/>
      <c r="AC721" s="828"/>
      <c r="AD721" s="828"/>
      <c r="AE721" s="828"/>
      <c r="AF721" s="828"/>
      <c r="AG721" s="828"/>
      <c r="AH721" s="828"/>
      <c r="AI721" s="828"/>
      <c r="AJ721" s="828"/>
      <c r="AK721" s="828"/>
      <c r="AL721" s="828"/>
      <c r="AM721" s="828"/>
      <c r="AN721" s="828"/>
      <c r="AO721" s="828"/>
      <c r="AP721" s="828"/>
      <c r="AQ721" s="828"/>
      <c r="AR721" s="828"/>
      <c r="AS721" s="828"/>
    </row>
    <row r="722" spans="1:45" ht="43.5" customHeight="1">
      <c r="A722" s="755"/>
      <c r="B722" s="839" t="s">
        <v>568</v>
      </c>
      <c r="C722" s="744" t="s">
        <v>3092</v>
      </c>
      <c r="D722" s="1012"/>
      <c r="E722" s="914"/>
      <c r="F722" s="828"/>
      <c r="G722" s="828"/>
      <c r="H722" s="828"/>
      <c r="L722" s="828"/>
      <c r="M722" s="828"/>
      <c r="N722" s="828"/>
      <c r="O722" s="828"/>
      <c r="P722" s="828"/>
      <c r="Q722" s="828"/>
      <c r="R722" s="828"/>
      <c r="S722" s="828"/>
      <c r="T722" s="828"/>
      <c r="U722" s="828"/>
      <c r="V722" s="828"/>
      <c r="W722" s="828"/>
      <c r="X722" s="828"/>
      <c r="Y722" s="828"/>
      <c r="Z722" s="828"/>
      <c r="AA722" s="828"/>
      <c r="AB722" s="828"/>
      <c r="AC722" s="828"/>
      <c r="AD722" s="828"/>
      <c r="AE722" s="828"/>
      <c r="AF722" s="828"/>
      <c r="AG722" s="828"/>
      <c r="AH722" s="828"/>
      <c r="AI722" s="828"/>
      <c r="AJ722" s="828"/>
      <c r="AK722" s="828"/>
      <c r="AL722" s="828"/>
      <c r="AM722" s="828"/>
      <c r="AN722" s="828"/>
      <c r="AO722" s="828"/>
      <c r="AP722" s="828"/>
      <c r="AQ722" s="828"/>
      <c r="AR722" s="828"/>
      <c r="AS722" s="828"/>
    </row>
    <row r="723" spans="1:45" ht="15.75">
      <c r="A723" s="755"/>
      <c r="B723" s="855" t="s">
        <v>606</v>
      </c>
      <c r="C723" s="744"/>
      <c r="D723" s="1013">
        <v>200</v>
      </c>
      <c r="E723" s="759">
        <v>0</v>
      </c>
      <c r="F723" s="828"/>
      <c r="G723" s="828"/>
      <c r="H723" s="828"/>
      <c r="L723" s="828"/>
      <c r="M723" s="828"/>
      <c r="N723" s="828"/>
      <c r="O723" s="828"/>
      <c r="P723" s="828"/>
      <c r="Q723" s="828"/>
      <c r="R723" s="828"/>
      <c r="S723" s="828"/>
      <c r="T723" s="828"/>
      <c r="U723" s="828"/>
      <c r="V723" s="828"/>
      <c r="W723" s="828"/>
      <c r="X723" s="828"/>
      <c r="Y723" s="828"/>
      <c r="Z723" s="828"/>
      <c r="AA723" s="828"/>
      <c r="AB723" s="828"/>
      <c r="AC723" s="828"/>
      <c r="AD723" s="828"/>
      <c r="AE723" s="828"/>
      <c r="AF723" s="828"/>
      <c r="AG723" s="828"/>
      <c r="AH723" s="828"/>
      <c r="AI723" s="828"/>
      <c r="AJ723" s="828"/>
      <c r="AK723" s="828"/>
      <c r="AL723" s="828"/>
      <c r="AM723" s="828"/>
      <c r="AN723" s="828"/>
      <c r="AO723" s="828"/>
      <c r="AP723" s="828"/>
      <c r="AQ723" s="828"/>
      <c r="AR723" s="828"/>
      <c r="AS723" s="828"/>
    </row>
    <row r="724" spans="1:45" ht="15.75">
      <c r="A724" s="755"/>
      <c r="B724" s="855" t="s">
        <v>607</v>
      </c>
      <c r="C724" s="744"/>
      <c r="D724" s="1013">
        <v>0</v>
      </c>
      <c r="E724" s="759">
        <v>0</v>
      </c>
      <c r="F724" s="828"/>
      <c r="G724" s="828"/>
      <c r="H724" s="828"/>
      <c r="L724" s="828"/>
      <c r="M724" s="828"/>
      <c r="N724" s="828"/>
      <c r="O724" s="828"/>
      <c r="P724" s="828"/>
      <c r="Q724" s="828"/>
      <c r="R724" s="828"/>
      <c r="S724" s="828"/>
      <c r="T724" s="828"/>
      <c r="U724" s="828"/>
      <c r="V724" s="828"/>
      <c r="W724" s="828"/>
      <c r="X724" s="828"/>
      <c r="Y724" s="828"/>
      <c r="Z724" s="828"/>
      <c r="AA724" s="828"/>
      <c r="AB724" s="828"/>
      <c r="AC724" s="828"/>
      <c r="AD724" s="828"/>
      <c r="AE724" s="828"/>
      <c r="AF724" s="828"/>
      <c r="AG724" s="828"/>
      <c r="AH724" s="828"/>
      <c r="AI724" s="828"/>
      <c r="AJ724" s="828"/>
      <c r="AK724" s="828"/>
      <c r="AL724" s="828"/>
      <c r="AM724" s="828"/>
      <c r="AN724" s="828"/>
      <c r="AO724" s="828"/>
      <c r="AP724" s="828"/>
      <c r="AQ724" s="828"/>
      <c r="AR724" s="828"/>
      <c r="AS724" s="828"/>
    </row>
    <row r="725" spans="1:45" ht="31.5">
      <c r="A725" s="763"/>
      <c r="B725" s="863" t="s">
        <v>569</v>
      </c>
      <c r="C725" s="744"/>
      <c r="D725" s="1038"/>
      <c r="E725" s="759">
        <v>0</v>
      </c>
      <c r="F725" s="828"/>
      <c r="G725" s="828"/>
      <c r="H725" s="828"/>
      <c r="L725" s="828"/>
      <c r="M725" s="828"/>
      <c r="N725" s="828"/>
      <c r="O725" s="828"/>
      <c r="P725" s="828"/>
      <c r="Q725" s="828"/>
      <c r="R725" s="828"/>
      <c r="S725" s="828"/>
      <c r="T725" s="828"/>
      <c r="U725" s="828"/>
      <c r="V725" s="828"/>
      <c r="W725" s="828"/>
      <c r="X725" s="828"/>
      <c r="Y725" s="828"/>
      <c r="Z725" s="828"/>
      <c r="AA725" s="828"/>
      <c r="AB725" s="828"/>
      <c r="AC725" s="828"/>
      <c r="AD725" s="828"/>
      <c r="AE725" s="828"/>
      <c r="AF725" s="828"/>
      <c r="AG725" s="828"/>
      <c r="AH725" s="828"/>
      <c r="AI725" s="828"/>
      <c r="AJ725" s="828"/>
      <c r="AK725" s="828"/>
      <c r="AL725" s="828"/>
      <c r="AM725" s="828"/>
      <c r="AN725" s="828"/>
      <c r="AO725" s="828"/>
      <c r="AP725" s="828"/>
      <c r="AQ725" s="828"/>
      <c r="AR725" s="828"/>
      <c r="AS725" s="828"/>
    </row>
    <row r="726" spans="1:45" ht="15.75" customHeight="1">
      <c r="A726" s="755"/>
      <c r="B726" s="855" t="s">
        <v>609</v>
      </c>
      <c r="C726" s="744"/>
      <c r="D726" s="1022">
        <v>240</v>
      </c>
      <c r="E726" s="759">
        <v>0</v>
      </c>
      <c r="F726" s="828"/>
      <c r="G726" s="828"/>
      <c r="H726" s="828"/>
      <c r="L726" s="828"/>
      <c r="M726" s="828"/>
      <c r="N726" s="828"/>
      <c r="O726" s="828"/>
      <c r="P726" s="828"/>
      <c r="Q726" s="828"/>
      <c r="R726" s="828"/>
      <c r="S726" s="828"/>
      <c r="T726" s="828"/>
      <c r="U726" s="828"/>
      <c r="V726" s="828"/>
      <c r="W726" s="828"/>
      <c r="X726" s="828"/>
      <c r="Y726" s="828"/>
      <c r="Z726" s="828"/>
      <c r="AA726" s="828"/>
      <c r="AB726" s="828"/>
      <c r="AC726" s="828"/>
      <c r="AD726" s="828"/>
      <c r="AE726" s="828"/>
      <c r="AF726" s="828"/>
      <c r="AG726" s="828"/>
      <c r="AH726" s="828"/>
      <c r="AI726" s="828"/>
      <c r="AJ726" s="828"/>
      <c r="AK726" s="828"/>
      <c r="AL726" s="828"/>
      <c r="AM726" s="828"/>
      <c r="AN726" s="828"/>
      <c r="AO726" s="828"/>
      <c r="AP726" s="828"/>
      <c r="AQ726" s="828"/>
      <c r="AR726" s="828"/>
      <c r="AS726" s="828"/>
    </row>
    <row r="727" spans="1:45" ht="29.25" customHeight="1">
      <c r="A727" s="755"/>
      <c r="B727" s="915" t="s">
        <v>570</v>
      </c>
      <c r="C727" s="744"/>
      <c r="D727" s="1013">
        <v>0</v>
      </c>
      <c r="E727" s="759">
        <v>0</v>
      </c>
      <c r="F727" s="828"/>
      <c r="G727" s="828"/>
      <c r="H727" s="828"/>
      <c r="L727" s="828"/>
      <c r="M727" s="828"/>
      <c r="N727" s="828"/>
      <c r="O727" s="828"/>
      <c r="P727" s="828"/>
      <c r="Q727" s="828"/>
      <c r="R727" s="828"/>
      <c r="S727" s="828"/>
      <c r="T727" s="828"/>
      <c r="U727" s="828"/>
      <c r="V727" s="828"/>
      <c r="W727" s="828"/>
      <c r="X727" s="828"/>
      <c r="Y727" s="828"/>
      <c r="Z727" s="828"/>
      <c r="AA727" s="828"/>
      <c r="AB727" s="828"/>
      <c r="AC727" s="828"/>
      <c r="AD727" s="828"/>
      <c r="AE727" s="828"/>
      <c r="AF727" s="828"/>
      <c r="AG727" s="828"/>
      <c r="AH727" s="828"/>
      <c r="AI727" s="828"/>
      <c r="AJ727" s="828"/>
      <c r="AK727" s="828"/>
      <c r="AL727" s="828"/>
      <c r="AM727" s="828"/>
      <c r="AN727" s="828"/>
      <c r="AO727" s="828"/>
      <c r="AP727" s="828"/>
      <c r="AQ727" s="828"/>
      <c r="AR727" s="828"/>
      <c r="AS727" s="828"/>
    </row>
    <row r="728" spans="1:45" ht="15.75" customHeight="1">
      <c r="A728" s="755"/>
      <c r="B728" s="916" t="s">
        <v>532</v>
      </c>
      <c r="C728" s="800"/>
      <c r="D728" s="1037">
        <v>40</v>
      </c>
      <c r="E728" s="759">
        <v>0</v>
      </c>
      <c r="F728" s="828"/>
      <c r="G728" s="828"/>
      <c r="H728" s="828"/>
      <c r="L728" s="828"/>
      <c r="M728" s="828"/>
      <c r="N728" s="828"/>
      <c r="O728" s="828"/>
      <c r="P728" s="828"/>
      <c r="Q728" s="828"/>
      <c r="R728" s="828"/>
      <c r="S728" s="828"/>
      <c r="T728" s="828"/>
      <c r="U728" s="828"/>
      <c r="V728" s="828"/>
      <c r="W728" s="828"/>
      <c r="X728" s="828"/>
      <c r="Y728" s="828"/>
      <c r="Z728" s="828"/>
      <c r="AA728" s="828"/>
      <c r="AB728" s="828"/>
      <c r="AC728" s="828"/>
      <c r="AD728" s="828"/>
      <c r="AE728" s="828"/>
      <c r="AF728" s="828"/>
      <c r="AG728" s="828"/>
      <c r="AH728" s="828"/>
      <c r="AI728" s="828"/>
      <c r="AJ728" s="828"/>
      <c r="AK728" s="828"/>
      <c r="AL728" s="828"/>
      <c r="AM728" s="828"/>
      <c r="AN728" s="828"/>
      <c r="AO728" s="828"/>
      <c r="AP728" s="828"/>
      <c r="AQ728" s="828"/>
      <c r="AR728" s="828"/>
      <c r="AS728" s="828"/>
    </row>
    <row r="729" spans="1:45" ht="30" customHeight="1">
      <c r="A729" s="755"/>
      <c r="B729" s="863" t="s">
        <v>2555</v>
      </c>
      <c r="C729" s="800"/>
      <c r="D729" s="1022">
        <v>240</v>
      </c>
      <c r="E729" s="759">
        <v>0</v>
      </c>
      <c r="F729" s="828"/>
      <c r="G729" s="828"/>
      <c r="H729" s="828"/>
      <c r="L729" s="828"/>
      <c r="M729" s="828"/>
      <c r="N729" s="828"/>
      <c r="O729" s="828"/>
      <c r="P729" s="828"/>
      <c r="Q729" s="828"/>
      <c r="R729" s="828"/>
      <c r="S729" s="828"/>
      <c r="T729" s="828"/>
      <c r="U729" s="828"/>
      <c r="V729" s="828"/>
      <c r="W729" s="828"/>
      <c r="X729" s="828"/>
      <c r="Y729" s="828"/>
      <c r="Z729" s="828"/>
      <c r="AA729" s="828"/>
      <c r="AB729" s="828"/>
      <c r="AC729" s="828"/>
      <c r="AD729" s="828"/>
      <c r="AE729" s="828"/>
      <c r="AF729" s="828"/>
      <c r="AG729" s="828"/>
      <c r="AH729" s="828"/>
      <c r="AI729" s="828"/>
      <c r="AJ729" s="828"/>
      <c r="AK729" s="828"/>
      <c r="AL729" s="828"/>
      <c r="AM729" s="828"/>
      <c r="AN729" s="828"/>
      <c r="AO729" s="828"/>
      <c r="AP729" s="828"/>
      <c r="AQ729" s="828"/>
      <c r="AR729" s="828"/>
      <c r="AS729" s="828"/>
    </row>
    <row r="730" spans="1:45" ht="30" customHeight="1">
      <c r="A730" s="1408"/>
      <c r="B730" s="1337" t="s">
        <v>3644</v>
      </c>
      <c r="C730" s="800"/>
      <c r="D730" s="1031">
        <v>40</v>
      </c>
      <c r="E730" s="759"/>
      <c r="F730" s="828"/>
      <c r="G730" s="828"/>
      <c r="H730" s="828"/>
      <c r="L730" s="828"/>
      <c r="M730" s="828"/>
      <c r="N730" s="828"/>
      <c r="O730" s="828"/>
      <c r="P730" s="828"/>
      <c r="Q730" s="828"/>
      <c r="R730" s="828"/>
      <c r="S730" s="828"/>
      <c r="T730" s="828"/>
      <c r="U730" s="828"/>
      <c r="V730" s="828"/>
      <c r="W730" s="828"/>
      <c r="X730" s="828"/>
      <c r="Y730" s="828"/>
      <c r="Z730" s="828"/>
      <c r="AA730" s="828"/>
      <c r="AB730" s="828"/>
      <c r="AC730" s="828"/>
      <c r="AD730" s="828"/>
      <c r="AE730" s="828"/>
      <c r="AF730" s="828"/>
      <c r="AG730" s="828"/>
      <c r="AH730" s="828"/>
      <c r="AI730" s="828"/>
      <c r="AJ730" s="828"/>
      <c r="AK730" s="828"/>
      <c r="AL730" s="828"/>
      <c r="AM730" s="828"/>
      <c r="AN730" s="828"/>
      <c r="AO730" s="828"/>
      <c r="AP730" s="828"/>
      <c r="AQ730" s="828"/>
      <c r="AR730" s="828"/>
      <c r="AS730" s="828"/>
    </row>
    <row r="731" spans="1:45" ht="15.75" customHeight="1">
      <c r="A731" s="755"/>
      <c r="B731" s="854" t="s">
        <v>360</v>
      </c>
      <c r="C731" s="744" t="s">
        <v>3093</v>
      </c>
      <c r="D731" s="1031">
        <v>80</v>
      </c>
      <c r="E731" s="759">
        <v>0</v>
      </c>
      <c r="F731" s="828"/>
      <c r="G731" s="828"/>
      <c r="H731" s="828"/>
      <c r="L731" s="828"/>
      <c r="M731" s="828"/>
      <c r="N731" s="828"/>
      <c r="O731" s="828"/>
      <c r="P731" s="828"/>
      <c r="Q731" s="828"/>
      <c r="R731" s="828"/>
      <c r="S731" s="828"/>
      <c r="T731" s="828"/>
      <c r="U731" s="828"/>
      <c r="V731" s="828"/>
      <c r="W731" s="828"/>
      <c r="X731" s="828"/>
      <c r="Y731" s="828"/>
      <c r="Z731" s="828"/>
      <c r="AA731" s="828"/>
      <c r="AB731" s="828"/>
      <c r="AC731" s="828"/>
      <c r="AD731" s="828"/>
      <c r="AE731" s="828"/>
      <c r="AF731" s="828"/>
      <c r="AG731" s="828"/>
      <c r="AH731" s="828"/>
      <c r="AI731" s="828"/>
      <c r="AJ731" s="828"/>
      <c r="AK731" s="828"/>
      <c r="AL731" s="828"/>
      <c r="AM731" s="828"/>
      <c r="AN731" s="828"/>
      <c r="AO731" s="828"/>
      <c r="AP731" s="828"/>
      <c r="AQ731" s="828"/>
      <c r="AR731" s="828"/>
      <c r="AS731" s="828"/>
    </row>
    <row r="732" spans="1:45" ht="32.25" customHeight="1">
      <c r="A732" s="806"/>
      <c r="B732" s="867" t="s">
        <v>2516</v>
      </c>
      <c r="C732" s="761" t="s">
        <v>359</v>
      </c>
      <c r="D732" s="1037">
        <v>0.5</v>
      </c>
      <c r="E732" s="944">
        <v>0</v>
      </c>
      <c r="F732" s="828"/>
      <c r="G732" s="828"/>
      <c r="H732" s="828"/>
      <c r="L732" s="828"/>
      <c r="M732" s="828"/>
      <c r="N732" s="828"/>
      <c r="O732" s="828"/>
      <c r="P732" s="828"/>
      <c r="Q732" s="828"/>
      <c r="R732" s="828"/>
      <c r="S732" s="828"/>
      <c r="T732" s="828"/>
      <c r="U732" s="828"/>
      <c r="V732" s="828"/>
      <c r="W732" s="828"/>
      <c r="X732" s="828"/>
      <c r="Y732" s="828"/>
      <c r="Z732" s="828"/>
      <c r="AA732" s="828"/>
      <c r="AB732" s="828"/>
      <c r="AC732" s="828"/>
      <c r="AD732" s="828"/>
      <c r="AE732" s="828"/>
      <c r="AF732" s="828"/>
      <c r="AG732" s="828"/>
      <c r="AH732" s="828"/>
      <c r="AI732" s="828"/>
      <c r="AJ732" s="828"/>
      <c r="AK732" s="828"/>
      <c r="AL732" s="828"/>
      <c r="AM732" s="828"/>
      <c r="AN732" s="828"/>
      <c r="AO732" s="828"/>
      <c r="AP732" s="828"/>
      <c r="AQ732" s="828"/>
      <c r="AR732" s="828"/>
      <c r="AS732" s="828"/>
    </row>
    <row r="733" spans="1:45" ht="15.75">
      <c r="A733" s="1265"/>
      <c r="B733" s="839" t="s">
        <v>2517</v>
      </c>
      <c r="C733" s="761" t="s">
        <v>2514</v>
      </c>
      <c r="D733" s="1033">
        <v>5</v>
      </c>
      <c r="E733" s="944">
        <v>0</v>
      </c>
      <c r="F733" s="828"/>
      <c r="G733" s="828"/>
      <c r="H733" s="828"/>
      <c r="L733" s="828"/>
      <c r="M733" s="828"/>
      <c r="N733" s="828"/>
      <c r="O733" s="828"/>
      <c r="P733" s="828"/>
      <c r="Q733" s="828"/>
      <c r="R733" s="828"/>
      <c r="S733" s="828"/>
      <c r="T733" s="828"/>
      <c r="U733" s="828"/>
      <c r="V733" s="828"/>
      <c r="W733" s="828"/>
      <c r="X733" s="828"/>
      <c r="Y733" s="828"/>
      <c r="Z733" s="828"/>
      <c r="AA733" s="828"/>
      <c r="AB733" s="828"/>
      <c r="AC733" s="828"/>
      <c r="AD733" s="828"/>
      <c r="AE733" s="828"/>
      <c r="AF733" s="828"/>
      <c r="AG733" s="828"/>
      <c r="AH733" s="828"/>
      <c r="AI733" s="828"/>
      <c r="AJ733" s="828"/>
      <c r="AK733" s="828"/>
      <c r="AL733" s="828"/>
      <c r="AM733" s="828"/>
      <c r="AN733" s="828"/>
      <c r="AO733" s="828"/>
      <c r="AP733" s="828"/>
      <c r="AQ733" s="828"/>
      <c r="AR733" s="828"/>
      <c r="AS733" s="828"/>
    </row>
    <row r="734" spans="1:45" ht="12.75" customHeight="1">
      <c r="A734" s="806"/>
      <c r="B734" s="802"/>
      <c r="C734" s="803"/>
      <c r="D734" s="804"/>
      <c r="E734" s="805"/>
      <c r="F734" s="828"/>
      <c r="G734" s="828"/>
      <c r="H734" s="828"/>
      <c r="L734" s="828"/>
      <c r="M734" s="828"/>
      <c r="N734" s="828"/>
      <c r="O734" s="828"/>
      <c r="P734" s="828"/>
      <c r="Q734" s="828"/>
      <c r="R734" s="828"/>
      <c r="S734" s="828"/>
      <c r="T734" s="828"/>
      <c r="U734" s="828"/>
      <c r="V734" s="828"/>
      <c r="W734" s="828"/>
      <c r="X734" s="828"/>
      <c r="Y734" s="828"/>
      <c r="Z734" s="828"/>
      <c r="AA734" s="828"/>
      <c r="AB734" s="828"/>
      <c r="AC734" s="828"/>
      <c r="AD734" s="828"/>
      <c r="AE734" s="828"/>
      <c r="AF734" s="828"/>
      <c r="AG734" s="828"/>
      <c r="AH734" s="828"/>
      <c r="AI734" s="828"/>
      <c r="AJ734" s="828"/>
      <c r="AK734" s="828"/>
      <c r="AL734" s="828"/>
      <c r="AM734" s="828"/>
      <c r="AN734" s="828"/>
      <c r="AO734" s="828"/>
      <c r="AP734" s="828"/>
      <c r="AQ734" s="828"/>
      <c r="AR734" s="828"/>
      <c r="AS734" s="828"/>
    </row>
    <row r="735" spans="1:45" ht="12.75" customHeight="1">
      <c r="A735" s="801" t="s">
        <v>50</v>
      </c>
      <c r="B735" s="802"/>
      <c r="C735" s="803"/>
      <c r="D735" s="804"/>
      <c r="E735" s="805"/>
      <c r="F735" s="828"/>
      <c r="G735" s="828"/>
      <c r="H735" s="828"/>
      <c r="L735" s="828"/>
      <c r="M735" s="828"/>
      <c r="N735" s="828"/>
      <c r="O735" s="828"/>
      <c r="P735" s="828"/>
      <c r="Q735" s="828"/>
      <c r="R735" s="828"/>
      <c r="S735" s="828"/>
      <c r="T735" s="828"/>
      <c r="U735" s="828"/>
      <c r="V735" s="828"/>
      <c r="W735" s="828"/>
      <c r="X735" s="828"/>
      <c r="Y735" s="828"/>
      <c r="Z735" s="828"/>
      <c r="AA735" s="828"/>
      <c r="AB735" s="828"/>
      <c r="AC735" s="828"/>
      <c r="AD735" s="828"/>
      <c r="AE735" s="828"/>
      <c r="AF735" s="828"/>
      <c r="AG735" s="828"/>
      <c r="AH735" s="828"/>
      <c r="AI735" s="828"/>
      <c r="AJ735" s="828"/>
      <c r="AK735" s="828"/>
      <c r="AL735" s="828"/>
      <c r="AM735" s="828"/>
      <c r="AN735" s="828"/>
      <c r="AO735" s="828"/>
      <c r="AP735" s="828"/>
      <c r="AQ735" s="828"/>
      <c r="AR735" s="828"/>
      <c r="AS735" s="828"/>
    </row>
    <row r="736" spans="1:45" ht="20.25" customHeight="1">
      <c r="A736" s="806" t="s">
        <v>2103</v>
      </c>
      <c r="B736" s="1651" t="s">
        <v>3260</v>
      </c>
      <c r="C736" s="1659"/>
      <c r="D736" s="1659"/>
      <c r="E736" s="1660"/>
      <c r="F736" s="828"/>
      <c r="G736" s="828"/>
      <c r="H736" s="828"/>
      <c r="L736" s="828"/>
      <c r="M736" s="828"/>
      <c r="N736" s="828"/>
      <c r="O736" s="828"/>
      <c r="P736" s="828"/>
      <c r="Q736" s="828"/>
      <c r="R736" s="828"/>
      <c r="S736" s="828"/>
      <c r="T736" s="828"/>
      <c r="U736" s="828"/>
      <c r="V736" s="828"/>
      <c r="W736" s="828"/>
      <c r="X736" s="828"/>
      <c r="Y736" s="828"/>
      <c r="Z736" s="828"/>
      <c r="AA736" s="828"/>
      <c r="AB736" s="828"/>
      <c r="AC736" s="828"/>
      <c r="AD736" s="828"/>
      <c r="AE736" s="828"/>
      <c r="AF736" s="828"/>
      <c r="AG736" s="828"/>
      <c r="AH736" s="828"/>
      <c r="AI736" s="828"/>
      <c r="AJ736" s="828"/>
      <c r="AK736" s="828"/>
      <c r="AL736" s="828"/>
      <c r="AM736" s="828"/>
      <c r="AN736" s="828"/>
      <c r="AO736" s="828"/>
      <c r="AP736" s="828"/>
      <c r="AQ736" s="828"/>
      <c r="AR736" s="828"/>
      <c r="AS736" s="828"/>
    </row>
    <row r="737" spans="1:4" s="392" customFormat="1" ht="48" customHeight="1">
      <c r="A737" s="806" t="s">
        <v>3256</v>
      </c>
      <c r="B737" s="1646" t="s">
        <v>3765</v>
      </c>
      <c r="C737" s="1646"/>
      <c r="D737" s="1646"/>
    </row>
    <row r="738" spans="1:4" s="392" customFormat="1" ht="51.75" customHeight="1">
      <c r="A738" s="806" t="s">
        <v>3681</v>
      </c>
      <c r="B738" s="1646" t="s">
        <v>3766</v>
      </c>
      <c r="C738" s="1646"/>
      <c r="D738" s="1646"/>
    </row>
    <row r="739" spans="1:4" s="392" customFormat="1" ht="15.75" customHeight="1">
      <c r="A739" s="806" t="s">
        <v>3762</v>
      </c>
      <c r="B739" s="1646" t="s">
        <v>3767</v>
      </c>
      <c r="C739" s="1646"/>
      <c r="D739" s="1646"/>
    </row>
    <row r="740" spans="1:4" s="392" customFormat="1" ht="15.75">
      <c r="A740" s="806" t="s">
        <v>3763</v>
      </c>
      <c r="B740" s="1646" t="s">
        <v>3768</v>
      </c>
      <c r="C740" s="1646"/>
      <c r="D740" s="1646"/>
    </row>
    <row r="741" spans="1:4" s="392" customFormat="1" ht="15.75">
      <c r="A741" s="806" t="s">
        <v>3764</v>
      </c>
      <c r="B741" s="1651" t="s">
        <v>3685</v>
      </c>
      <c r="C741" s="1651"/>
      <c r="D741" s="1651"/>
    </row>
    <row r="742" spans="1:4" s="392" customFormat="1" ht="15.75">
      <c r="A742" s="806"/>
      <c r="B742" s="1478"/>
      <c r="C742" s="1478"/>
      <c r="D742" s="1478"/>
    </row>
    <row r="743" spans="1:45" ht="20.25" customHeight="1">
      <c r="A743" s="806"/>
      <c r="B743" s="1463"/>
      <c r="C743" s="1464"/>
      <c r="D743" s="1464"/>
      <c r="E743" s="1465"/>
      <c r="F743" s="828"/>
      <c r="G743" s="828"/>
      <c r="H743" s="828"/>
      <c r="L743" s="828"/>
      <c r="M743" s="828"/>
      <c r="N743" s="828"/>
      <c r="O743" s="828"/>
      <c r="P743" s="828"/>
      <c r="Q743" s="828"/>
      <c r="R743" s="828"/>
      <c r="S743" s="828"/>
      <c r="T743" s="828"/>
      <c r="U743" s="828"/>
      <c r="V743" s="828"/>
      <c r="W743" s="828"/>
      <c r="X743" s="828"/>
      <c r="Y743" s="828"/>
      <c r="Z743" s="828"/>
      <c r="AA743" s="828"/>
      <c r="AB743" s="828"/>
      <c r="AC743" s="828"/>
      <c r="AD743" s="828"/>
      <c r="AE743" s="828"/>
      <c r="AF743" s="828"/>
      <c r="AG743" s="828"/>
      <c r="AH743" s="828"/>
      <c r="AI743" s="828"/>
      <c r="AJ743" s="828"/>
      <c r="AK743" s="828"/>
      <c r="AL743" s="828"/>
      <c r="AM743" s="828"/>
      <c r="AN743" s="828"/>
      <c r="AO743" s="828"/>
      <c r="AP743" s="828"/>
      <c r="AQ743" s="828"/>
      <c r="AR743" s="828"/>
      <c r="AS743" s="828"/>
    </row>
    <row r="744" spans="1:45" ht="15.75">
      <c r="A744" s="806"/>
      <c r="B744" s="1646" t="s">
        <v>2116</v>
      </c>
      <c r="C744" s="1646"/>
      <c r="D744" s="1646"/>
      <c r="E744" s="1663"/>
      <c r="F744" s="828"/>
      <c r="G744" s="828"/>
      <c r="H744" s="828"/>
      <c r="L744" s="828"/>
      <c r="M744" s="828"/>
      <c r="N744" s="828"/>
      <c r="O744" s="828"/>
      <c r="P744" s="828"/>
      <c r="Q744" s="828"/>
      <c r="R744" s="828"/>
      <c r="S744" s="828"/>
      <c r="T744" s="828"/>
      <c r="U744" s="828"/>
      <c r="V744" s="828"/>
      <c r="W744" s="828"/>
      <c r="X744" s="828"/>
      <c r="Y744" s="828"/>
      <c r="Z744" s="828"/>
      <c r="AA744" s="828"/>
      <c r="AB744" s="828"/>
      <c r="AC744" s="828"/>
      <c r="AD744" s="828"/>
      <c r="AE744" s="828"/>
      <c r="AF744" s="828"/>
      <c r="AG744" s="828"/>
      <c r="AH744" s="828"/>
      <c r="AI744" s="828"/>
      <c r="AJ744" s="828"/>
      <c r="AK744" s="828"/>
      <c r="AL744" s="828"/>
      <c r="AM744" s="828"/>
      <c r="AN744" s="828"/>
      <c r="AO744" s="828"/>
      <c r="AP744" s="828"/>
      <c r="AQ744" s="828"/>
      <c r="AR744" s="828"/>
      <c r="AS744" s="828"/>
    </row>
    <row r="745" spans="1:45" ht="15.75">
      <c r="A745" s="806"/>
      <c r="B745" s="807" t="s">
        <v>2119</v>
      </c>
      <c r="C745" s="807"/>
      <c r="D745" s="807"/>
      <c r="E745" s="808"/>
      <c r="F745" s="828"/>
      <c r="G745" s="828"/>
      <c r="H745" s="828"/>
      <c r="L745" s="828"/>
      <c r="M745" s="828"/>
      <c r="N745" s="828"/>
      <c r="O745" s="828"/>
      <c r="P745" s="828"/>
      <c r="Q745" s="828"/>
      <c r="R745" s="828"/>
      <c r="S745" s="828"/>
      <c r="T745" s="828"/>
      <c r="U745" s="828"/>
      <c r="V745" s="828"/>
      <c r="W745" s="828"/>
      <c r="X745" s="828"/>
      <c r="Y745" s="828"/>
      <c r="Z745" s="828"/>
      <c r="AA745" s="828"/>
      <c r="AB745" s="828"/>
      <c r="AC745" s="828"/>
      <c r="AD745" s="828"/>
      <c r="AE745" s="828"/>
      <c r="AF745" s="828"/>
      <c r="AG745" s="828"/>
      <c r="AH745" s="828"/>
      <c r="AI745" s="828"/>
      <c r="AJ745" s="828"/>
      <c r="AK745" s="828"/>
      <c r="AL745" s="828"/>
      <c r="AM745" s="828"/>
      <c r="AN745" s="828"/>
      <c r="AO745" s="828"/>
      <c r="AP745" s="828"/>
      <c r="AQ745" s="828"/>
      <c r="AR745" s="828"/>
      <c r="AS745" s="828"/>
    </row>
    <row r="746" spans="1:45" ht="15.75">
      <c r="A746" s="806"/>
      <c r="B746" s="1646" t="s">
        <v>2120</v>
      </c>
      <c r="C746" s="1646"/>
      <c r="D746" s="1646"/>
      <c r="E746" s="1663"/>
      <c r="F746" s="828"/>
      <c r="G746" s="828"/>
      <c r="H746" s="828"/>
      <c r="L746" s="828"/>
      <c r="M746" s="828"/>
      <c r="N746" s="828"/>
      <c r="O746" s="828"/>
      <c r="P746" s="828"/>
      <c r="Q746" s="828"/>
      <c r="R746" s="828"/>
      <c r="S746" s="828"/>
      <c r="T746" s="828"/>
      <c r="U746" s="828"/>
      <c r="V746" s="828"/>
      <c r="W746" s="828"/>
      <c r="X746" s="828"/>
      <c r="Y746" s="828"/>
      <c r="Z746" s="828"/>
      <c r="AA746" s="828"/>
      <c r="AB746" s="828"/>
      <c r="AC746" s="828"/>
      <c r="AD746" s="828"/>
      <c r="AE746" s="828"/>
      <c r="AF746" s="828"/>
      <c r="AG746" s="828"/>
      <c r="AH746" s="828"/>
      <c r="AI746" s="828"/>
      <c r="AJ746" s="828"/>
      <c r="AK746" s="828"/>
      <c r="AL746" s="828"/>
      <c r="AM746" s="828"/>
      <c r="AN746" s="828"/>
      <c r="AO746" s="828"/>
      <c r="AP746" s="828"/>
      <c r="AQ746" s="828"/>
      <c r="AR746" s="828"/>
      <c r="AS746" s="828"/>
    </row>
    <row r="747" spans="1:45" ht="15.75">
      <c r="A747" s="918"/>
      <c r="B747" s="919"/>
      <c r="C747" s="920"/>
      <c r="D747" s="920"/>
      <c r="E747" s="920"/>
      <c r="F747" s="828"/>
      <c r="G747" s="828"/>
      <c r="H747" s="828"/>
      <c r="L747" s="828"/>
      <c r="M747" s="828"/>
      <c r="N747" s="828"/>
      <c r="O747" s="828"/>
      <c r="P747" s="828"/>
      <c r="Q747" s="828"/>
      <c r="R747" s="828"/>
      <c r="S747" s="828"/>
      <c r="T747" s="828"/>
      <c r="U747" s="828"/>
      <c r="V747" s="828"/>
      <c r="W747" s="828"/>
      <c r="X747" s="828"/>
      <c r="Y747" s="828"/>
      <c r="Z747" s="828"/>
      <c r="AA747" s="828"/>
      <c r="AB747" s="828"/>
      <c r="AC747" s="828"/>
      <c r="AD747" s="828"/>
      <c r="AE747" s="828"/>
      <c r="AF747" s="828"/>
      <c r="AG747" s="828"/>
      <c r="AH747" s="828"/>
      <c r="AI747" s="828"/>
      <c r="AJ747" s="828"/>
      <c r="AK747" s="828"/>
      <c r="AL747" s="828"/>
      <c r="AM747" s="828"/>
      <c r="AN747" s="828"/>
      <c r="AO747" s="828"/>
      <c r="AP747" s="828"/>
      <c r="AQ747" s="828"/>
      <c r="AR747" s="828"/>
      <c r="AS747" s="828"/>
    </row>
    <row r="748" spans="1:45" ht="15.75">
      <c r="A748" s="918"/>
      <c r="B748" s="827"/>
      <c r="C748" s="827"/>
      <c r="D748" s="827"/>
      <c r="E748" s="827"/>
      <c r="F748" s="828"/>
      <c r="G748" s="828"/>
      <c r="H748" s="828"/>
      <c r="L748" s="828"/>
      <c r="M748" s="828"/>
      <c r="N748" s="828"/>
      <c r="O748" s="828"/>
      <c r="P748" s="828"/>
      <c r="Q748" s="828"/>
      <c r="R748" s="828"/>
      <c r="S748" s="828"/>
      <c r="T748" s="828"/>
      <c r="U748" s="828"/>
      <c r="V748" s="828"/>
      <c r="W748" s="828"/>
      <c r="X748" s="828"/>
      <c r="Y748" s="828"/>
      <c r="Z748" s="828"/>
      <c r="AA748" s="828"/>
      <c r="AB748" s="828"/>
      <c r="AC748" s="828"/>
      <c r="AD748" s="828"/>
      <c r="AE748" s="828"/>
      <c r="AF748" s="828"/>
      <c r="AG748" s="828"/>
      <c r="AH748" s="828"/>
      <c r="AI748" s="828"/>
      <c r="AJ748" s="828"/>
      <c r="AK748" s="828"/>
      <c r="AL748" s="828"/>
      <c r="AM748" s="828"/>
      <c r="AN748" s="828"/>
      <c r="AO748" s="828"/>
      <c r="AP748" s="828"/>
      <c r="AQ748" s="828"/>
      <c r="AR748" s="828"/>
      <c r="AS748" s="828"/>
    </row>
    <row r="749" spans="1:45" ht="15.75">
      <c r="A749" s="918"/>
      <c r="B749" s="827"/>
      <c r="C749" s="827"/>
      <c r="D749" s="827"/>
      <c r="E749" s="827"/>
      <c r="F749" s="828"/>
      <c r="G749" s="828"/>
      <c r="H749" s="828"/>
      <c r="L749" s="828"/>
      <c r="M749" s="828"/>
      <c r="N749" s="828"/>
      <c r="O749" s="828"/>
      <c r="P749" s="828"/>
      <c r="Q749" s="828"/>
      <c r="R749" s="828"/>
      <c r="S749" s="828"/>
      <c r="T749" s="828"/>
      <c r="U749" s="828"/>
      <c r="V749" s="828"/>
      <c r="W749" s="828"/>
      <c r="X749" s="828"/>
      <c r="Y749" s="828"/>
      <c r="Z749" s="828"/>
      <c r="AA749" s="828"/>
      <c r="AB749" s="828"/>
      <c r="AC749" s="828"/>
      <c r="AD749" s="828"/>
      <c r="AE749" s="828"/>
      <c r="AF749" s="828"/>
      <c r="AG749" s="828"/>
      <c r="AH749" s="828"/>
      <c r="AI749" s="828"/>
      <c r="AJ749" s="828"/>
      <c r="AK749" s="828"/>
      <c r="AL749" s="828"/>
      <c r="AM749" s="828"/>
      <c r="AN749" s="828"/>
      <c r="AO749" s="828"/>
      <c r="AP749" s="828"/>
      <c r="AQ749" s="828"/>
      <c r="AR749" s="828"/>
      <c r="AS749" s="828"/>
    </row>
    <row r="750" spans="1:45" ht="15.75">
      <c r="A750" s="918"/>
      <c r="B750" s="827"/>
      <c r="C750" s="827"/>
      <c r="D750" s="827"/>
      <c r="E750" s="827"/>
      <c r="F750" s="828"/>
      <c r="G750" s="828"/>
      <c r="H750" s="828"/>
      <c r="L750" s="828"/>
      <c r="M750" s="828"/>
      <c r="N750" s="828"/>
      <c r="O750" s="828"/>
      <c r="P750" s="828"/>
      <c r="Q750" s="828"/>
      <c r="R750" s="828"/>
      <c r="S750" s="828"/>
      <c r="T750" s="828"/>
      <c r="U750" s="828"/>
      <c r="V750" s="828"/>
      <c r="W750" s="828"/>
      <c r="X750" s="828"/>
      <c r="Y750" s="828"/>
      <c r="Z750" s="828"/>
      <c r="AA750" s="828"/>
      <c r="AB750" s="828"/>
      <c r="AC750" s="828"/>
      <c r="AD750" s="828"/>
      <c r="AE750" s="828"/>
      <c r="AF750" s="828"/>
      <c r="AG750" s="828"/>
      <c r="AH750" s="828"/>
      <c r="AI750" s="828"/>
      <c r="AJ750" s="828"/>
      <c r="AK750" s="828"/>
      <c r="AL750" s="828"/>
      <c r="AM750" s="828"/>
      <c r="AN750" s="828"/>
      <c r="AO750" s="828"/>
      <c r="AP750" s="828"/>
      <c r="AQ750" s="828"/>
      <c r="AR750" s="828"/>
      <c r="AS750" s="828"/>
    </row>
    <row r="751" spans="1:45" ht="15.75">
      <c r="A751" s="918"/>
      <c r="B751" s="827"/>
      <c r="C751" s="827"/>
      <c r="D751" s="827"/>
      <c r="E751" s="827"/>
      <c r="G751" s="828"/>
      <c r="H751" s="828"/>
      <c r="L751" s="828"/>
      <c r="M751" s="828"/>
      <c r="N751" s="828"/>
      <c r="O751" s="828"/>
      <c r="P751" s="828"/>
      <c r="Q751" s="828"/>
      <c r="R751" s="828"/>
      <c r="S751" s="828"/>
      <c r="T751" s="828"/>
      <c r="U751" s="828"/>
      <c r="V751" s="828"/>
      <c r="W751" s="828"/>
      <c r="X751" s="828"/>
      <c r="Y751" s="828"/>
      <c r="Z751" s="828"/>
      <c r="AA751" s="828"/>
      <c r="AB751" s="828"/>
      <c r="AC751" s="828"/>
      <c r="AD751" s="828"/>
      <c r="AE751" s="828"/>
      <c r="AF751" s="828"/>
      <c r="AG751" s="828"/>
      <c r="AH751" s="828"/>
      <c r="AI751" s="828"/>
      <c r="AJ751" s="828"/>
      <c r="AK751" s="828"/>
      <c r="AL751" s="828"/>
      <c r="AM751" s="828"/>
      <c r="AN751" s="828"/>
      <c r="AO751" s="828"/>
      <c r="AP751" s="828"/>
      <c r="AQ751" s="828"/>
      <c r="AR751" s="828"/>
      <c r="AS751" s="828"/>
    </row>
    <row r="752" spans="1:45" ht="15.75">
      <c r="A752" s="918"/>
      <c r="B752" s="827"/>
      <c r="C752" s="827"/>
      <c r="D752" s="827"/>
      <c r="E752" s="827"/>
      <c r="G752" s="828"/>
      <c r="H752" s="828"/>
      <c r="L752" s="828"/>
      <c r="M752" s="828"/>
      <c r="N752" s="828"/>
      <c r="O752" s="828"/>
      <c r="P752" s="828"/>
      <c r="Q752" s="828"/>
      <c r="R752" s="828"/>
      <c r="S752" s="828"/>
      <c r="T752" s="828"/>
      <c r="U752" s="828"/>
      <c r="V752" s="828"/>
      <c r="W752" s="828"/>
      <c r="X752" s="828"/>
      <c r="Y752" s="828"/>
      <c r="Z752" s="828"/>
      <c r="AA752" s="828"/>
      <c r="AB752" s="828"/>
      <c r="AC752" s="828"/>
      <c r="AD752" s="828"/>
      <c r="AE752" s="828"/>
      <c r="AF752" s="828"/>
      <c r="AG752" s="828"/>
      <c r="AH752" s="828"/>
      <c r="AI752" s="828"/>
      <c r="AJ752" s="828"/>
      <c r="AK752" s="828"/>
      <c r="AL752" s="828"/>
      <c r="AM752" s="828"/>
      <c r="AN752" s="828"/>
      <c r="AO752" s="828"/>
      <c r="AP752" s="828"/>
      <c r="AQ752" s="828"/>
      <c r="AR752" s="828"/>
      <c r="AS752" s="828"/>
    </row>
    <row r="753" spans="1:45" ht="15.75">
      <c r="A753" s="918"/>
      <c r="B753" s="827"/>
      <c r="C753" s="827"/>
      <c r="D753" s="827"/>
      <c r="E753" s="827"/>
      <c r="G753" s="828"/>
      <c r="H753" s="828"/>
      <c r="L753" s="828"/>
      <c r="M753" s="828"/>
      <c r="N753" s="828"/>
      <c r="O753" s="828"/>
      <c r="P753" s="828"/>
      <c r="Q753" s="828"/>
      <c r="R753" s="828"/>
      <c r="S753" s="828"/>
      <c r="T753" s="828"/>
      <c r="U753" s="828"/>
      <c r="V753" s="828"/>
      <c r="W753" s="828"/>
      <c r="X753" s="828"/>
      <c r="Y753" s="828"/>
      <c r="Z753" s="828"/>
      <c r="AA753" s="828"/>
      <c r="AB753" s="828"/>
      <c r="AC753" s="828"/>
      <c r="AD753" s="828"/>
      <c r="AE753" s="828"/>
      <c r="AF753" s="828"/>
      <c r="AG753" s="828"/>
      <c r="AH753" s="828"/>
      <c r="AI753" s="828"/>
      <c r="AJ753" s="828"/>
      <c r="AK753" s="828"/>
      <c r="AL753" s="828"/>
      <c r="AM753" s="828"/>
      <c r="AN753" s="828"/>
      <c r="AO753" s="828"/>
      <c r="AP753" s="828"/>
      <c r="AQ753" s="828"/>
      <c r="AR753" s="828"/>
      <c r="AS753" s="828"/>
    </row>
    <row r="754" spans="1:45" ht="15.75">
      <c r="A754" s="918"/>
      <c r="B754" s="827"/>
      <c r="C754" s="827"/>
      <c r="D754" s="827"/>
      <c r="E754" s="827"/>
      <c r="G754" s="828"/>
      <c r="H754" s="828"/>
      <c r="L754" s="828"/>
      <c r="M754" s="828"/>
      <c r="N754" s="828"/>
      <c r="O754" s="828"/>
      <c r="P754" s="828"/>
      <c r="Q754" s="828"/>
      <c r="R754" s="828"/>
      <c r="S754" s="828"/>
      <c r="T754" s="828"/>
      <c r="U754" s="828"/>
      <c r="V754" s="828"/>
      <c r="W754" s="828"/>
      <c r="X754" s="828"/>
      <c r="Y754" s="828"/>
      <c r="Z754" s="828"/>
      <c r="AA754" s="828"/>
      <c r="AB754" s="828"/>
      <c r="AC754" s="828"/>
      <c r="AD754" s="828"/>
      <c r="AE754" s="828"/>
      <c r="AF754" s="828"/>
      <c r="AG754" s="828"/>
      <c r="AH754" s="828"/>
      <c r="AI754" s="828"/>
      <c r="AJ754" s="828"/>
      <c r="AK754" s="828"/>
      <c r="AL754" s="828"/>
      <c r="AM754" s="828"/>
      <c r="AN754" s="828"/>
      <c r="AO754" s="828"/>
      <c r="AP754" s="828"/>
      <c r="AQ754" s="828"/>
      <c r="AR754" s="828"/>
      <c r="AS754" s="828"/>
    </row>
    <row r="755" spans="1:45" ht="15.75">
      <c r="A755" s="918"/>
      <c r="B755" s="827"/>
      <c r="C755" s="827"/>
      <c r="D755" s="827"/>
      <c r="E755" s="827"/>
      <c r="G755" s="828"/>
      <c r="H755" s="828"/>
      <c r="L755" s="828"/>
      <c r="M755" s="828"/>
      <c r="N755" s="828"/>
      <c r="O755" s="828"/>
      <c r="P755" s="828"/>
      <c r="Q755" s="828"/>
      <c r="R755" s="828"/>
      <c r="S755" s="828"/>
      <c r="T755" s="828"/>
      <c r="U755" s="828"/>
      <c r="V755" s="828"/>
      <c r="W755" s="828"/>
      <c r="X755" s="828"/>
      <c r="Y755" s="828"/>
      <c r="Z755" s="828"/>
      <c r="AA755" s="828"/>
      <c r="AB755" s="828"/>
      <c r="AC755" s="828"/>
      <c r="AD755" s="828"/>
      <c r="AE755" s="828"/>
      <c r="AF755" s="828"/>
      <c r="AG755" s="828"/>
      <c r="AH755" s="828"/>
      <c r="AI755" s="828"/>
      <c r="AJ755" s="828"/>
      <c r="AK755" s="828"/>
      <c r="AL755" s="828"/>
      <c r="AM755" s="828"/>
      <c r="AN755" s="828"/>
      <c r="AO755" s="828"/>
      <c r="AP755" s="828"/>
      <c r="AQ755" s="828"/>
      <c r="AR755" s="828"/>
      <c r="AS755" s="828"/>
    </row>
    <row r="756" spans="1:45" ht="15.75">
      <c r="A756" s="918"/>
      <c r="B756" s="827"/>
      <c r="C756" s="827"/>
      <c r="D756" s="827"/>
      <c r="E756" s="827"/>
      <c r="G756" s="828"/>
      <c r="H756" s="828"/>
      <c r="L756" s="828"/>
      <c r="M756" s="828"/>
      <c r="N756" s="828"/>
      <c r="O756" s="828"/>
      <c r="P756" s="828"/>
      <c r="Q756" s="828"/>
      <c r="R756" s="828"/>
      <c r="S756" s="828"/>
      <c r="T756" s="828"/>
      <c r="U756" s="828"/>
      <c r="V756" s="828"/>
      <c r="W756" s="828"/>
      <c r="X756" s="828"/>
      <c r="Y756" s="828"/>
      <c r="Z756" s="828"/>
      <c r="AA756" s="828"/>
      <c r="AB756" s="828"/>
      <c r="AC756" s="828"/>
      <c r="AD756" s="828"/>
      <c r="AE756" s="828"/>
      <c r="AF756" s="828"/>
      <c r="AG756" s="828"/>
      <c r="AH756" s="828"/>
      <c r="AI756" s="828"/>
      <c r="AJ756" s="828"/>
      <c r="AK756" s="828"/>
      <c r="AL756" s="828"/>
      <c r="AM756" s="828"/>
      <c r="AN756" s="828"/>
      <c r="AO756" s="828"/>
      <c r="AP756" s="828"/>
      <c r="AQ756" s="828"/>
      <c r="AR756" s="828"/>
      <c r="AS756" s="828"/>
    </row>
    <row r="757" spans="1:45" ht="15.75">
      <c r="A757" s="918"/>
      <c r="B757" s="827"/>
      <c r="C757" s="827"/>
      <c r="D757" s="827"/>
      <c r="E757" s="827"/>
      <c r="G757" s="828"/>
      <c r="H757" s="828"/>
      <c r="L757" s="828"/>
      <c r="M757" s="828"/>
      <c r="N757" s="828"/>
      <c r="O757" s="828"/>
      <c r="P757" s="828"/>
      <c r="Q757" s="828"/>
      <c r="R757" s="828"/>
      <c r="S757" s="828"/>
      <c r="T757" s="828"/>
      <c r="U757" s="828"/>
      <c r="V757" s="828"/>
      <c r="W757" s="828"/>
      <c r="X757" s="828"/>
      <c r="Y757" s="828"/>
      <c r="Z757" s="828"/>
      <c r="AA757" s="828"/>
      <c r="AB757" s="828"/>
      <c r="AC757" s="828"/>
      <c r="AD757" s="828"/>
      <c r="AE757" s="828"/>
      <c r="AF757" s="828"/>
      <c r="AG757" s="828"/>
      <c r="AH757" s="828"/>
      <c r="AI757" s="828"/>
      <c r="AJ757" s="828"/>
      <c r="AK757" s="828"/>
      <c r="AL757" s="828"/>
      <c r="AM757" s="828"/>
      <c r="AN757" s="828"/>
      <c r="AO757" s="828"/>
      <c r="AP757" s="828"/>
      <c r="AQ757" s="828"/>
      <c r="AR757" s="828"/>
      <c r="AS757" s="828"/>
    </row>
    <row r="758" spans="1:45" ht="15.75">
      <c r="A758" s="918"/>
      <c r="B758" s="827"/>
      <c r="C758" s="827"/>
      <c r="D758" s="827"/>
      <c r="E758" s="827"/>
      <c r="G758" s="828"/>
      <c r="H758" s="828"/>
      <c r="L758" s="828"/>
      <c r="M758" s="828"/>
      <c r="N758" s="828"/>
      <c r="O758" s="828"/>
      <c r="P758" s="828"/>
      <c r="Q758" s="828"/>
      <c r="R758" s="828"/>
      <c r="S758" s="828"/>
      <c r="T758" s="828"/>
      <c r="U758" s="828"/>
      <c r="V758" s="828"/>
      <c r="W758" s="828"/>
      <c r="X758" s="828"/>
      <c r="Y758" s="828"/>
      <c r="Z758" s="828"/>
      <c r="AA758" s="828"/>
      <c r="AB758" s="828"/>
      <c r="AC758" s="828"/>
      <c r="AD758" s="828"/>
      <c r="AE758" s="828"/>
      <c r="AF758" s="828"/>
      <c r="AG758" s="828"/>
      <c r="AH758" s="828"/>
      <c r="AI758" s="828"/>
      <c r="AJ758" s="828"/>
      <c r="AK758" s="828"/>
      <c r="AL758" s="828"/>
      <c r="AM758" s="828"/>
      <c r="AN758" s="828"/>
      <c r="AO758" s="828"/>
      <c r="AP758" s="828"/>
      <c r="AQ758" s="828"/>
      <c r="AR758" s="828"/>
      <c r="AS758" s="828"/>
    </row>
    <row r="759" spans="1:45" ht="15.75">
      <c r="A759" s="918"/>
      <c r="B759" s="827"/>
      <c r="C759" s="827"/>
      <c r="D759" s="827"/>
      <c r="E759" s="827"/>
      <c r="G759" s="828"/>
      <c r="H759" s="828"/>
      <c r="L759" s="828"/>
      <c r="M759" s="828"/>
      <c r="N759" s="828"/>
      <c r="O759" s="828"/>
      <c r="P759" s="828"/>
      <c r="Q759" s="828"/>
      <c r="R759" s="828"/>
      <c r="S759" s="828"/>
      <c r="T759" s="828"/>
      <c r="U759" s="828"/>
      <c r="V759" s="828"/>
      <c r="W759" s="828"/>
      <c r="X759" s="828"/>
      <c r="Y759" s="828"/>
      <c r="Z759" s="828"/>
      <c r="AA759" s="828"/>
      <c r="AB759" s="828"/>
      <c r="AC759" s="828"/>
      <c r="AD759" s="828"/>
      <c r="AE759" s="828"/>
      <c r="AF759" s="828"/>
      <c r="AG759" s="828"/>
      <c r="AH759" s="828"/>
      <c r="AI759" s="828"/>
      <c r="AJ759" s="828"/>
      <c r="AK759" s="828"/>
      <c r="AL759" s="828"/>
      <c r="AM759" s="828"/>
      <c r="AN759" s="828"/>
      <c r="AO759" s="828"/>
      <c r="AP759" s="828"/>
      <c r="AQ759" s="828"/>
      <c r="AR759" s="828"/>
      <c r="AS759" s="828"/>
    </row>
    <row r="760" spans="1:45" ht="15.75">
      <c r="A760" s="918"/>
      <c r="B760" s="827"/>
      <c r="C760" s="827"/>
      <c r="D760" s="827"/>
      <c r="E760" s="827"/>
      <c r="G760" s="828"/>
      <c r="H760" s="828"/>
      <c r="L760" s="828"/>
      <c r="M760" s="828"/>
      <c r="N760" s="828"/>
      <c r="O760" s="828"/>
      <c r="P760" s="828"/>
      <c r="Q760" s="828"/>
      <c r="R760" s="828"/>
      <c r="S760" s="828"/>
      <c r="T760" s="828"/>
      <c r="U760" s="828"/>
      <c r="V760" s="828"/>
      <c r="W760" s="828"/>
      <c r="X760" s="828"/>
      <c r="Y760" s="828"/>
      <c r="Z760" s="828"/>
      <c r="AA760" s="828"/>
      <c r="AB760" s="828"/>
      <c r="AC760" s="828"/>
      <c r="AD760" s="828"/>
      <c r="AE760" s="828"/>
      <c r="AF760" s="828"/>
      <c r="AG760" s="828"/>
      <c r="AH760" s="828"/>
      <c r="AI760" s="828"/>
      <c r="AJ760" s="828"/>
      <c r="AK760" s="828"/>
      <c r="AL760" s="828"/>
      <c r="AM760" s="828"/>
      <c r="AN760" s="828"/>
      <c r="AO760" s="828"/>
      <c r="AP760" s="828"/>
      <c r="AQ760" s="828"/>
      <c r="AR760" s="828"/>
      <c r="AS760" s="828"/>
    </row>
    <row r="761" spans="1:45" ht="15.75">
      <c r="A761" s="918"/>
      <c r="B761" s="827"/>
      <c r="C761" s="827"/>
      <c r="D761" s="827"/>
      <c r="E761" s="827"/>
      <c r="G761" s="828"/>
      <c r="H761" s="828"/>
      <c r="L761" s="828"/>
      <c r="M761" s="828"/>
      <c r="N761" s="828"/>
      <c r="O761" s="828"/>
      <c r="P761" s="828"/>
      <c r="Q761" s="828"/>
      <c r="R761" s="828"/>
      <c r="S761" s="828"/>
      <c r="T761" s="828"/>
      <c r="U761" s="828"/>
      <c r="V761" s="828"/>
      <c r="W761" s="828"/>
      <c r="X761" s="828"/>
      <c r="Y761" s="828"/>
      <c r="Z761" s="828"/>
      <c r="AA761" s="828"/>
      <c r="AB761" s="828"/>
      <c r="AC761" s="828"/>
      <c r="AD761" s="828"/>
      <c r="AE761" s="828"/>
      <c r="AF761" s="828"/>
      <c r="AG761" s="828"/>
      <c r="AH761" s="828"/>
      <c r="AI761" s="828"/>
      <c r="AJ761" s="828"/>
      <c r="AK761" s="828"/>
      <c r="AL761" s="828"/>
      <c r="AM761" s="828"/>
      <c r="AN761" s="828"/>
      <c r="AO761" s="828"/>
      <c r="AP761" s="828"/>
      <c r="AQ761" s="828"/>
      <c r="AR761" s="828"/>
      <c r="AS761" s="828"/>
    </row>
    <row r="762" spans="1:45" ht="15.75">
      <c r="A762" s="918"/>
      <c r="B762" s="827"/>
      <c r="C762" s="827"/>
      <c r="D762" s="827"/>
      <c r="E762" s="827"/>
      <c r="G762" s="828"/>
      <c r="H762" s="828"/>
      <c r="L762" s="828"/>
      <c r="M762" s="828"/>
      <c r="N762" s="828"/>
      <c r="O762" s="828"/>
      <c r="P762" s="828"/>
      <c r="Q762" s="828"/>
      <c r="R762" s="828"/>
      <c r="S762" s="828"/>
      <c r="T762" s="828"/>
      <c r="U762" s="828"/>
      <c r="V762" s="828"/>
      <c r="W762" s="828"/>
      <c r="X762" s="828"/>
      <c r="Y762" s="828"/>
      <c r="Z762" s="828"/>
      <c r="AA762" s="828"/>
      <c r="AB762" s="828"/>
      <c r="AC762" s="828"/>
      <c r="AD762" s="828"/>
      <c r="AE762" s="828"/>
      <c r="AF762" s="828"/>
      <c r="AG762" s="828"/>
      <c r="AH762" s="828"/>
      <c r="AI762" s="828"/>
      <c r="AJ762" s="828"/>
      <c r="AK762" s="828"/>
      <c r="AL762" s="828"/>
      <c r="AM762" s="828"/>
      <c r="AN762" s="828"/>
      <c r="AO762" s="828"/>
      <c r="AP762" s="828"/>
      <c r="AQ762" s="828"/>
      <c r="AR762" s="828"/>
      <c r="AS762" s="828"/>
    </row>
    <row r="763" spans="1:45" ht="15.75">
      <c r="A763" s="921"/>
      <c r="B763" s="922"/>
      <c r="C763" s="923"/>
      <c r="D763" s="924"/>
      <c r="E763" s="923"/>
      <c r="G763" s="828"/>
      <c r="H763" s="828"/>
      <c r="L763" s="828"/>
      <c r="M763" s="828"/>
      <c r="N763" s="828"/>
      <c r="O763" s="828"/>
      <c r="P763" s="828"/>
      <c r="Q763" s="828"/>
      <c r="R763" s="828"/>
      <c r="S763" s="828"/>
      <c r="T763" s="828"/>
      <c r="U763" s="828"/>
      <c r="V763" s="828"/>
      <c r="W763" s="828"/>
      <c r="X763" s="828"/>
      <c r="Y763" s="828"/>
      <c r="Z763" s="828"/>
      <c r="AA763" s="828"/>
      <c r="AB763" s="828"/>
      <c r="AC763" s="828"/>
      <c r="AD763" s="828"/>
      <c r="AE763" s="828"/>
      <c r="AF763" s="828"/>
      <c r="AG763" s="828"/>
      <c r="AH763" s="828"/>
      <c r="AI763" s="828"/>
      <c r="AJ763" s="828"/>
      <c r="AK763" s="828"/>
      <c r="AL763" s="828"/>
      <c r="AM763" s="828"/>
      <c r="AN763" s="828"/>
      <c r="AO763" s="828"/>
      <c r="AP763" s="828"/>
      <c r="AQ763" s="828"/>
      <c r="AR763" s="828"/>
      <c r="AS763" s="828"/>
    </row>
    <row r="764" spans="1:45" ht="15.75">
      <c r="A764" s="921"/>
      <c r="B764" s="922"/>
      <c r="C764" s="923"/>
      <c r="D764" s="924"/>
      <c r="E764" s="923"/>
      <c r="G764" s="828"/>
      <c r="H764" s="828"/>
      <c r="L764" s="828"/>
      <c r="M764" s="828"/>
      <c r="N764" s="828"/>
      <c r="O764" s="828"/>
      <c r="P764" s="828"/>
      <c r="Q764" s="828"/>
      <c r="R764" s="828"/>
      <c r="S764" s="828"/>
      <c r="T764" s="828"/>
      <c r="U764" s="828"/>
      <c r="V764" s="828"/>
      <c r="W764" s="828"/>
      <c r="X764" s="828"/>
      <c r="Y764" s="828"/>
      <c r="Z764" s="828"/>
      <c r="AA764" s="828"/>
      <c r="AB764" s="828"/>
      <c r="AC764" s="828"/>
      <c r="AD764" s="828"/>
      <c r="AE764" s="828"/>
      <c r="AF764" s="828"/>
      <c r="AG764" s="828"/>
      <c r="AH764" s="828"/>
      <c r="AI764" s="828"/>
      <c r="AJ764" s="828"/>
      <c r="AK764" s="828"/>
      <c r="AL764" s="828"/>
      <c r="AM764" s="828"/>
      <c r="AN764" s="828"/>
      <c r="AO764" s="828"/>
      <c r="AP764" s="828"/>
      <c r="AQ764" s="828"/>
      <c r="AR764" s="828"/>
      <c r="AS764" s="828"/>
    </row>
    <row r="765" spans="1:45" ht="15.75">
      <c r="A765" s="921"/>
      <c r="B765" s="922"/>
      <c r="C765" s="923"/>
      <c r="D765" s="924"/>
      <c r="E765" s="923"/>
      <c r="G765" s="828"/>
      <c r="H765" s="828"/>
      <c r="L765" s="828"/>
      <c r="M765" s="828"/>
      <c r="N765" s="828"/>
      <c r="O765" s="828"/>
      <c r="P765" s="828"/>
      <c r="Q765" s="828"/>
      <c r="R765" s="828"/>
      <c r="S765" s="828"/>
      <c r="T765" s="828"/>
      <c r="U765" s="828"/>
      <c r="V765" s="828"/>
      <c r="W765" s="828"/>
      <c r="X765" s="828"/>
      <c r="Y765" s="828"/>
      <c r="Z765" s="828"/>
      <c r="AA765" s="828"/>
      <c r="AB765" s="828"/>
      <c r="AC765" s="828"/>
      <c r="AD765" s="828"/>
      <c r="AE765" s="828"/>
      <c r="AF765" s="828"/>
      <c r="AG765" s="828"/>
      <c r="AH765" s="828"/>
      <c r="AI765" s="828"/>
      <c r="AJ765" s="828"/>
      <c r="AK765" s="828"/>
      <c r="AL765" s="828"/>
      <c r="AM765" s="828"/>
      <c r="AN765" s="828"/>
      <c r="AO765" s="828"/>
      <c r="AP765" s="828"/>
      <c r="AQ765" s="828"/>
      <c r="AR765" s="828"/>
      <c r="AS765" s="828"/>
    </row>
    <row r="766" spans="1:45" ht="15.75">
      <c r="A766" s="921"/>
      <c r="B766" s="922"/>
      <c r="C766" s="923"/>
      <c r="D766" s="924"/>
      <c r="E766" s="923"/>
      <c r="G766" s="828"/>
      <c r="H766" s="828"/>
      <c r="L766" s="828"/>
      <c r="M766" s="828"/>
      <c r="N766" s="828"/>
      <c r="O766" s="828"/>
      <c r="P766" s="828"/>
      <c r="Q766" s="828"/>
      <c r="R766" s="828"/>
      <c r="S766" s="828"/>
      <c r="T766" s="828"/>
      <c r="U766" s="828"/>
      <c r="V766" s="828"/>
      <c r="W766" s="828"/>
      <c r="X766" s="828"/>
      <c r="Y766" s="828"/>
      <c r="Z766" s="828"/>
      <c r="AA766" s="828"/>
      <c r="AB766" s="828"/>
      <c r="AC766" s="828"/>
      <c r="AD766" s="828"/>
      <c r="AE766" s="828"/>
      <c r="AF766" s="828"/>
      <c r="AG766" s="828"/>
      <c r="AH766" s="828"/>
      <c r="AI766" s="828"/>
      <c r="AJ766" s="828"/>
      <c r="AK766" s="828"/>
      <c r="AL766" s="828"/>
      <c r="AM766" s="828"/>
      <c r="AN766" s="828"/>
      <c r="AO766" s="828"/>
      <c r="AP766" s="828"/>
      <c r="AQ766" s="828"/>
      <c r="AR766" s="828"/>
      <c r="AS766" s="828"/>
    </row>
    <row r="767" spans="1:45" ht="15.75">
      <c r="A767" s="921"/>
      <c r="B767" s="922"/>
      <c r="C767" s="923"/>
      <c r="D767" s="924"/>
      <c r="E767" s="923"/>
      <c r="G767" s="828"/>
      <c r="H767" s="828"/>
      <c r="L767" s="828"/>
      <c r="M767" s="828"/>
      <c r="N767" s="828"/>
      <c r="O767" s="828"/>
      <c r="P767" s="828"/>
      <c r="Q767" s="828"/>
      <c r="R767" s="828"/>
      <c r="S767" s="828"/>
      <c r="T767" s="828"/>
      <c r="U767" s="828"/>
      <c r="V767" s="828"/>
      <c r="W767" s="828"/>
      <c r="X767" s="828"/>
      <c r="Y767" s="828"/>
      <c r="Z767" s="828"/>
      <c r="AA767" s="828"/>
      <c r="AB767" s="828"/>
      <c r="AC767" s="828"/>
      <c r="AD767" s="828"/>
      <c r="AE767" s="828"/>
      <c r="AF767" s="828"/>
      <c r="AG767" s="828"/>
      <c r="AH767" s="828"/>
      <c r="AI767" s="828"/>
      <c r="AJ767" s="828"/>
      <c r="AK767" s="828"/>
      <c r="AL767" s="828"/>
      <c r="AM767" s="828"/>
      <c r="AN767" s="828"/>
      <c r="AO767" s="828"/>
      <c r="AP767" s="828"/>
      <c r="AQ767" s="828"/>
      <c r="AR767" s="828"/>
      <c r="AS767" s="828"/>
    </row>
    <row r="768" spans="1:45" ht="15.75">
      <c r="A768" s="921"/>
      <c r="B768" s="922"/>
      <c r="C768" s="923"/>
      <c r="D768" s="924"/>
      <c r="E768" s="923"/>
      <c r="G768" s="828"/>
      <c r="H768" s="828"/>
      <c r="L768" s="828"/>
      <c r="M768" s="828"/>
      <c r="N768" s="828"/>
      <c r="O768" s="828"/>
      <c r="P768" s="828"/>
      <c r="Q768" s="828"/>
      <c r="R768" s="828"/>
      <c r="S768" s="828"/>
      <c r="T768" s="828"/>
      <c r="U768" s="828"/>
      <c r="V768" s="828"/>
      <c r="W768" s="828"/>
      <c r="X768" s="828"/>
      <c r="Y768" s="828"/>
      <c r="Z768" s="828"/>
      <c r="AA768" s="828"/>
      <c r="AB768" s="828"/>
      <c r="AC768" s="828"/>
      <c r="AD768" s="828"/>
      <c r="AE768" s="828"/>
      <c r="AF768" s="828"/>
      <c r="AG768" s="828"/>
      <c r="AH768" s="828"/>
      <c r="AI768" s="828"/>
      <c r="AJ768" s="828"/>
      <c r="AK768" s="828"/>
      <c r="AL768" s="828"/>
      <c r="AM768" s="828"/>
      <c r="AN768" s="828"/>
      <c r="AO768" s="828"/>
      <c r="AP768" s="828"/>
      <c r="AQ768" s="828"/>
      <c r="AR768" s="828"/>
      <c r="AS768" s="828"/>
    </row>
    <row r="769" spans="1:45" ht="15.75">
      <c r="A769" s="921"/>
      <c r="B769" s="922"/>
      <c r="C769" s="923"/>
      <c r="D769" s="924"/>
      <c r="E769" s="923"/>
      <c r="G769" s="828"/>
      <c r="H769" s="828"/>
      <c r="L769" s="828"/>
      <c r="M769" s="828"/>
      <c r="N769" s="828"/>
      <c r="O769" s="828"/>
      <c r="P769" s="828"/>
      <c r="Q769" s="828"/>
      <c r="R769" s="828"/>
      <c r="S769" s="828"/>
      <c r="T769" s="828"/>
      <c r="U769" s="828"/>
      <c r="V769" s="828"/>
      <c r="W769" s="828"/>
      <c r="X769" s="828"/>
      <c r="Y769" s="828"/>
      <c r="Z769" s="828"/>
      <c r="AA769" s="828"/>
      <c r="AB769" s="828"/>
      <c r="AC769" s="828"/>
      <c r="AD769" s="828"/>
      <c r="AE769" s="828"/>
      <c r="AF769" s="828"/>
      <c r="AG769" s="828"/>
      <c r="AH769" s="828"/>
      <c r="AI769" s="828"/>
      <c r="AJ769" s="828"/>
      <c r="AK769" s="828"/>
      <c r="AL769" s="828"/>
      <c r="AM769" s="828"/>
      <c r="AN769" s="828"/>
      <c r="AO769" s="828"/>
      <c r="AP769" s="828"/>
      <c r="AQ769" s="828"/>
      <c r="AR769" s="828"/>
      <c r="AS769" s="828"/>
    </row>
    <row r="770" spans="1:45" ht="15.75">
      <c r="A770" s="921"/>
      <c r="B770" s="922"/>
      <c r="C770" s="923"/>
      <c r="D770" s="924"/>
      <c r="E770" s="923"/>
      <c r="G770" s="828"/>
      <c r="H770" s="828"/>
      <c r="L770" s="828"/>
      <c r="M770" s="828"/>
      <c r="N770" s="828"/>
      <c r="O770" s="828"/>
      <c r="P770" s="828"/>
      <c r="Q770" s="828"/>
      <c r="R770" s="828"/>
      <c r="S770" s="828"/>
      <c r="T770" s="828"/>
      <c r="U770" s="828"/>
      <c r="V770" s="828"/>
      <c r="W770" s="828"/>
      <c r="X770" s="828"/>
      <c r="Y770" s="828"/>
      <c r="Z770" s="828"/>
      <c r="AA770" s="828"/>
      <c r="AB770" s="828"/>
      <c r="AC770" s="828"/>
      <c r="AD770" s="828"/>
      <c r="AE770" s="828"/>
      <c r="AF770" s="828"/>
      <c r="AG770" s="828"/>
      <c r="AH770" s="828"/>
      <c r="AI770" s="828"/>
      <c r="AJ770" s="828"/>
      <c r="AK770" s="828"/>
      <c r="AL770" s="828"/>
      <c r="AM770" s="828"/>
      <c r="AN770" s="828"/>
      <c r="AO770" s="828"/>
      <c r="AP770" s="828"/>
      <c r="AQ770" s="828"/>
      <c r="AR770" s="828"/>
      <c r="AS770" s="828"/>
    </row>
    <row r="771" spans="1:45" ht="15.75">
      <c r="A771" s="921"/>
      <c r="B771" s="922"/>
      <c r="C771" s="923"/>
      <c r="D771" s="924"/>
      <c r="E771" s="923"/>
      <c r="G771" s="828"/>
      <c r="H771" s="828"/>
      <c r="L771" s="828"/>
      <c r="M771" s="828"/>
      <c r="N771" s="828"/>
      <c r="O771" s="828"/>
      <c r="P771" s="828"/>
      <c r="Q771" s="828"/>
      <c r="R771" s="828"/>
      <c r="S771" s="828"/>
      <c r="T771" s="828"/>
      <c r="U771" s="828"/>
      <c r="V771" s="828"/>
      <c r="W771" s="828"/>
      <c r="X771" s="828"/>
      <c r="Y771" s="828"/>
      <c r="Z771" s="828"/>
      <c r="AA771" s="828"/>
      <c r="AB771" s="828"/>
      <c r="AC771" s="828"/>
      <c r="AD771" s="828"/>
      <c r="AE771" s="828"/>
      <c r="AF771" s="828"/>
      <c r="AG771" s="828"/>
      <c r="AH771" s="828"/>
      <c r="AI771" s="828"/>
      <c r="AJ771" s="828"/>
      <c r="AK771" s="828"/>
      <c r="AL771" s="828"/>
      <c r="AM771" s="828"/>
      <c r="AN771" s="828"/>
      <c r="AO771" s="828"/>
      <c r="AP771" s="828"/>
      <c r="AQ771" s="828"/>
      <c r="AR771" s="828"/>
      <c r="AS771" s="828"/>
    </row>
    <row r="772" spans="1:45" ht="15.75">
      <c r="A772" s="921"/>
      <c r="B772" s="922"/>
      <c r="C772" s="923"/>
      <c r="D772" s="924"/>
      <c r="E772" s="923"/>
      <c r="G772" s="828"/>
      <c r="H772" s="828"/>
      <c r="L772" s="828"/>
      <c r="M772" s="828"/>
      <c r="N772" s="828"/>
      <c r="O772" s="828"/>
      <c r="P772" s="828"/>
      <c r="Q772" s="828"/>
      <c r="R772" s="828"/>
      <c r="S772" s="828"/>
      <c r="T772" s="828"/>
      <c r="U772" s="828"/>
      <c r="V772" s="828"/>
      <c r="W772" s="828"/>
      <c r="X772" s="828"/>
      <c r="Y772" s="828"/>
      <c r="Z772" s="828"/>
      <c r="AA772" s="828"/>
      <c r="AB772" s="828"/>
      <c r="AC772" s="828"/>
      <c r="AD772" s="828"/>
      <c r="AE772" s="828"/>
      <c r="AF772" s="828"/>
      <c r="AG772" s="828"/>
      <c r="AH772" s="828"/>
      <c r="AI772" s="828"/>
      <c r="AJ772" s="828"/>
      <c r="AK772" s="828"/>
      <c r="AL772" s="828"/>
      <c r="AM772" s="828"/>
      <c r="AN772" s="828"/>
      <c r="AO772" s="828"/>
      <c r="AP772" s="828"/>
      <c r="AQ772" s="828"/>
      <c r="AR772" s="828"/>
      <c r="AS772" s="828"/>
    </row>
    <row r="773" spans="1:45" ht="15.75">
      <c r="A773" s="921"/>
      <c r="B773" s="922"/>
      <c r="C773" s="923"/>
      <c r="D773" s="924"/>
      <c r="E773" s="923"/>
      <c r="G773" s="828"/>
      <c r="H773" s="828"/>
      <c r="L773" s="828"/>
      <c r="M773" s="828"/>
      <c r="N773" s="828"/>
      <c r="O773" s="828"/>
      <c r="P773" s="828"/>
      <c r="Q773" s="828"/>
      <c r="R773" s="828"/>
      <c r="S773" s="828"/>
      <c r="T773" s="828"/>
      <c r="U773" s="828"/>
      <c r="V773" s="828"/>
      <c r="W773" s="828"/>
      <c r="X773" s="828"/>
      <c r="Y773" s="828"/>
      <c r="Z773" s="828"/>
      <c r="AA773" s="828"/>
      <c r="AB773" s="828"/>
      <c r="AC773" s="828"/>
      <c r="AD773" s="828"/>
      <c r="AE773" s="828"/>
      <c r="AF773" s="828"/>
      <c r="AG773" s="828"/>
      <c r="AH773" s="828"/>
      <c r="AI773" s="828"/>
      <c r="AJ773" s="828"/>
      <c r="AK773" s="828"/>
      <c r="AL773" s="828"/>
      <c r="AM773" s="828"/>
      <c r="AN773" s="828"/>
      <c r="AO773" s="828"/>
      <c r="AP773" s="828"/>
      <c r="AQ773" s="828"/>
      <c r="AR773" s="828"/>
      <c r="AS773" s="828"/>
    </row>
    <row r="774" spans="1:45" ht="15.75">
      <c r="A774" s="921"/>
      <c r="B774" s="922"/>
      <c r="C774" s="923"/>
      <c r="D774" s="924"/>
      <c r="E774" s="923"/>
      <c r="G774" s="828"/>
      <c r="H774" s="828"/>
      <c r="L774" s="828"/>
      <c r="M774" s="828"/>
      <c r="N774" s="828"/>
      <c r="O774" s="828"/>
      <c r="P774" s="828"/>
      <c r="Q774" s="828"/>
      <c r="R774" s="828"/>
      <c r="S774" s="828"/>
      <c r="T774" s="828"/>
      <c r="U774" s="828"/>
      <c r="V774" s="828"/>
      <c r="W774" s="828"/>
      <c r="X774" s="828"/>
      <c r="Y774" s="828"/>
      <c r="Z774" s="828"/>
      <c r="AA774" s="828"/>
      <c r="AB774" s="828"/>
      <c r="AC774" s="828"/>
      <c r="AD774" s="828"/>
      <c r="AE774" s="828"/>
      <c r="AF774" s="828"/>
      <c r="AG774" s="828"/>
      <c r="AH774" s="828"/>
      <c r="AI774" s="828"/>
      <c r="AJ774" s="828"/>
      <c r="AK774" s="828"/>
      <c r="AL774" s="828"/>
      <c r="AM774" s="828"/>
      <c r="AN774" s="828"/>
      <c r="AO774" s="828"/>
      <c r="AP774" s="828"/>
      <c r="AQ774" s="828"/>
      <c r="AR774" s="828"/>
      <c r="AS774" s="828"/>
    </row>
    <row r="775" spans="1:45" ht="15.75">
      <c r="A775" s="921"/>
      <c r="B775" s="922"/>
      <c r="C775" s="923"/>
      <c r="D775" s="924"/>
      <c r="E775" s="923"/>
      <c r="G775" s="828"/>
      <c r="H775" s="828"/>
      <c r="L775" s="828"/>
      <c r="M775" s="828"/>
      <c r="N775" s="828"/>
      <c r="O775" s="828"/>
      <c r="P775" s="828"/>
      <c r="Q775" s="828"/>
      <c r="R775" s="828"/>
      <c r="S775" s="828"/>
      <c r="T775" s="828"/>
      <c r="U775" s="828"/>
      <c r="V775" s="828"/>
      <c r="W775" s="828"/>
      <c r="X775" s="828"/>
      <c r="Y775" s="828"/>
      <c r="Z775" s="828"/>
      <c r="AA775" s="828"/>
      <c r="AB775" s="828"/>
      <c r="AC775" s="828"/>
      <c r="AD775" s="828"/>
      <c r="AE775" s="828"/>
      <c r="AF775" s="828"/>
      <c r="AG775" s="828"/>
      <c r="AH775" s="828"/>
      <c r="AI775" s="828"/>
      <c r="AJ775" s="828"/>
      <c r="AK775" s="828"/>
      <c r="AL775" s="828"/>
      <c r="AM775" s="828"/>
      <c r="AN775" s="828"/>
      <c r="AO775" s="828"/>
      <c r="AP775" s="828"/>
      <c r="AQ775" s="828"/>
      <c r="AR775" s="828"/>
      <c r="AS775" s="828"/>
    </row>
    <row r="776" spans="1:45" ht="15.75">
      <c r="A776" s="921"/>
      <c r="B776" s="922"/>
      <c r="C776" s="923"/>
      <c r="D776" s="924"/>
      <c r="E776" s="923"/>
      <c r="G776" s="828"/>
      <c r="H776" s="828"/>
      <c r="L776" s="828"/>
      <c r="M776" s="828"/>
      <c r="N776" s="828"/>
      <c r="O776" s="828"/>
      <c r="P776" s="828"/>
      <c r="Q776" s="828"/>
      <c r="R776" s="828"/>
      <c r="S776" s="828"/>
      <c r="T776" s="828"/>
      <c r="U776" s="828"/>
      <c r="V776" s="828"/>
      <c r="W776" s="828"/>
      <c r="X776" s="828"/>
      <c r="Y776" s="828"/>
      <c r="Z776" s="828"/>
      <c r="AA776" s="828"/>
      <c r="AB776" s="828"/>
      <c r="AC776" s="828"/>
      <c r="AD776" s="828"/>
      <c r="AE776" s="828"/>
      <c r="AF776" s="828"/>
      <c r="AG776" s="828"/>
      <c r="AH776" s="828"/>
      <c r="AI776" s="828"/>
      <c r="AJ776" s="828"/>
      <c r="AK776" s="828"/>
      <c r="AL776" s="828"/>
      <c r="AM776" s="828"/>
      <c r="AN776" s="828"/>
      <c r="AO776" s="828"/>
      <c r="AP776" s="828"/>
      <c r="AQ776" s="828"/>
      <c r="AR776" s="828"/>
      <c r="AS776" s="828"/>
    </row>
    <row r="777" spans="1:45" ht="15.75">
      <c r="A777" s="921"/>
      <c r="B777" s="922"/>
      <c r="C777" s="923"/>
      <c r="D777" s="924"/>
      <c r="E777" s="923"/>
      <c r="G777" s="828"/>
      <c r="H777" s="828"/>
      <c r="L777" s="828"/>
      <c r="M777" s="828"/>
      <c r="N777" s="828"/>
      <c r="O777" s="828"/>
      <c r="P777" s="828"/>
      <c r="Q777" s="828"/>
      <c r="R777" s="828"/>
      <c r="S777" s="828"/>
      <c r="T777" s="828"/>
      <c r="U777" s="828"/>
      <c r="V777" s="828"/>
      <c r="W777" s="828"/>
      <c r="X777" s="828"/>
      <c r="Y777" s="828"/>
      <c r="Z777" s="828"/>
      <c r="AA777" s="828"/>
      <c r="AB777" s="828"/>
      <c r="AC777" s="828"/>
      <c r="AD777" s="828"/>
      <c r="AE777" s="828"/>
      <c r="AF777" s="828"/>
      <c r="AG777" s="828"/>
      <c r="AH777" s="828"/>
      <c r="AI777" s="828"/>
      <c r="AJ777" s="828"/>
      <c r="AK777" s="828"/>
      <c r="AL777" s="828"/>
      <c r="AM777" s="828"/>
      <c r="AN777" s="828"/>
      <c r="AO777" s="828"/>
      <c r="AP777" s="828"/>
      <c r="AQ777" s="828"/>
      <c r="AR777" s="828"/>
      <c r="AS777" s="828"/>
    </row>
    <row r="778" spans="1:45" ht="15.75">
      <c r="A778" s="921"/>
      <c r="B778" s="922"/>
      <c r="C778" s="923"/>
      <c r="D778" s="924"/>
      <c r="E778" s="923"/>
      <c r="G778" s="828"/>
      <c r="H778" s="828"/>
      <c r="L778" s="828"/>
      <c r="M778" s="828"/>
      <c r="N778" s="828"/>
      <c r="O778" s="828"/>
      <c r="P778" s="828"/>
      <c r="Q778" s="828"/>
      <c r="R778" s="828"/>
      <c r="S778" s="828"/>
      <c r="T778" s="828"/>
      <c r="U778" s="828"/>
      <c r="V778" s="828"/>
      <c r="W778" s="828"/>
      <c r="X778" s="828"/>
      <c r="Y778" s="828"/>
      <c r="Z778" s="828"/>
      <c r="AA778" s="828"/>
      <c r="AB778" s="828"/>
      <c r="AC778" s="828"/>
      <c r="AD778" s="828"/>
      <c r="AE778" s="828"/>
      <c r="AF778" s="828"/>
      <c r="AG778" s="828"/>
      <c r="AH778" s="828"/>
      <c r="AI778" s="828"/>
      <c r="AJ778" s="828"/>
      <c r="AK778" s="828"/>
      <c r="AL778" s="828"/>
      <c r="AM778" s="828"/>
      <c r="AN778" s="828"/>
      <c r="AO778" s="828"/>
      <c r="AP778" s="828"/>
      <c r="AQ778" s="828"/>
      <c r="AR778" s="828"/>
      <c r="AS778" s="828"/>
    </row>
    <row r="779" spans="1:45" ht="15.75">
      <c r="A779" s="921"/>
      <c r="B779" s="922"/>
      <c r="C779" s="923"/>
      <c r="D779" s="924"/>
      <c r="E779" s="923"/>
      <c r="G779" s="828"/>
      <c r="H779" s="828"/>
      <c r="L779" s="828"/>
      <c r="M779" s="828"/>
      <c r="N779" s="828"/>
      <c r="O779" s="828"/>
      <c r="P779" s="828"/>
      <c r="Q779" s="828"/>
      <c r="R779" s="828"/>
      <c r="S779" s="828"/>
      <c r="T779" s="828"/>
      <c r="U779" s="828"/>
      <c r="V779" s="828"/>
      <c r="W779" s="828"/>
      <c r="X779" s="828"/>
      <c r="Y779" s="828"/>
      <c r="Z779" s="828"/>
      <c r="AA779" s="828"/>
      <c r="AB779" s="828"/>
      <c r="AC779" s="828"/>
      <c r="AD779" s="828"/>
      <c r="AE779" s="828"/>
      <c r="AF779" s="828"/>
      <c r="AG779" s="828"/>
      <c r="AH779" s="828"/>
      <c r="AI779" s="828"/>
      <c r="AJ779" s="828"/>
      <c r="AK779" s="828"/>
      <c r="AL779" s="828"/>
      <c r="AM779" s="828"/>
      <c r="AN779" s="828"/>
      <c r="AO779" s="828"/>
      <c r="AP779" s="828"/>
      <c r="AQ779" s="828"/>
      <c r="AR779" s="828"/>
      <c r="AS779" s="828"/>
    </row>
    <row r="780" spans="1:45" ht="15.75">
      <c r="A780" s="921"/>
      <c r="B780" s="922"/>
      <c r="C780" s="923"/>
      <c r="D780" s="924"/>
      <c r="E780" s="923"/>
      <c r="G780" s="828"/>
      <c r="H780" s="828"/>
      <c r="L780" s="828"/>
      <c r="M780" s="828"/>
      <c r="N780" s="828"/>
      <c r="O780" s="828"/>
      <c r="P780" s="828"/>
      <c r="Q780" s="828"/>
      <c r="R780" s="828"/>
      <c r="S780" s="828"/>
      <c r="T780" s="828"/>
      <c r="U780" s="828"/>
      <c r="V780" s="828"/>
      <c r="W780" s="828"/>
      <c r="X780" s="828"/>
      <c r="Y780" s="828"/>
      <c r="Z780" s="828"/>
      <c r="AA780" s="828"/>
      <c r="AB780" s="828"/>
      <c r="AC780" s="828"/>
      <c r="AD780" s="828"/>
      <c r="AE780" s="828"/>
      <c r="AF780" s="828"/>
      <c r="AG780" s="828"/>
      <c r="AH780" s="828"/>
      <c r="AI780" s="828"/>
      <c r="AJ780" s="828"/>
      <c r="AK780" s="828"/>
      <c r="AL780" s="828"/>
      <c r="AM780" s="828"/>
      <c r="AN780" s="828"/>
      <c r="AO780" s="828"/>
      <c r="AP780" s="828"/>
      <c r="AQ780" s="828"/>
      <c r="AR780" s="828"/>
      <c r="AS780" s="828"/>
    </row>
    <row r="781" spans="1:45" ht="15.75">
      <c r="A781" s="921"/>
      <c r="B781" s="922"/>
      <c r="C781" s="923"/>
      <c r="D781" s="924"/>
      <c r="E781" s="923"/>
      <c r="G781" s="828"/>
      <c r="H781" s="828"/>
      <c r="L781" s="828"/>
      <c r="M781" s="828"/>
      <c r="N781" s="828"/>
      <c r="O781" s="828"/>
      <c r="P781" s="828"/>
      <c r="Q781" s="828"/>
      <c r="R781" s="828"/>
      <c r="S781" s="828"/>
      <c r="T781" s="828"/>
      <c r="U781" s="828"/>
      <c r="V781" s="828"/>
      <c r="W781" s="828"/>
      <c r="X781" s="828"/>
      <c r="Y781" s="828"/>
      <c r="Z781" s="828"/>
      <c r="AA781" s="828"/>
      <c r="AB781" s="828"/>
      <c r="AC781" s="828"/>
      <c r="AD781" s="828"/>
      <c r="AE781" s="828"/>
      <c r="AF781" s="828"/>
      <c r="AG781" s="828"/>
      <c r="AH781" s="828"/>
      <c r="AI781" s="828"/>
      <c r="AJ781" s="828"/>
      <c r="AK781" s="828"/>
      <c r="AL781" s="828"/>
      <c r="AM781" s="828"/>
      <c r="AN781" s="828"/>
      <c r="AO781" s="828"/>
      <c r="AP781" s="828"/>
      <c r="AQ781" s="828"/>
      <c r="AR781" s="828"/>
      <c r="AS781" s="828"/>
    </row>
    <row r="782" spans="1:45" ht="15.75">
      <c r="A782" s="921"/>
      <c r="B782" s="922"/>
      <c r="C782" s="923"/>
      <c r="D782" s="924"/>
      <c r="E782" s="923"/>
      <c r="G782" s="828"/>
      <c r="H782" s="828"/>
      <c r="L782" s="828"/>
      <c r="M782" s="828"/>
      <c r="N782" s="828"/>
      <c r="O782" s="828"/>
      <c r="P782" s="828"/>
      <c r="Q782" s="828"/>
      <c r="R782" s="828"/>
      <c r="S782" s="828"/>
      <c r="T782" s="828"/>
      <c r="U782" s="828"/>
      <c r="V782" s="828"/>
      <c r="W782" s="828"/>
      <c r="X782" s="828"/>
      <c r="Y782" s="828"/>
      <c r="Z782" s="828"/>
      <c r="AA782" s="828"/>
      <c r="AB782" s="828"/>
      <c r="AC782" s="828"/>
      <c r="AD782" s="828"/>
      <c r="AE782" s="828"/>
      <c r="AF782" s="828"/>
      <c r="AG782" s="828"/>
      <c r="AH782" s="828"/>
      <c r="AI782" s="828"/>
      <c r="AJ782" s="828"/>
      <c r="AK782" s="828"/>
      <c r="AL782" s="828"/>
      <c r="AM782" s="828"/>
      <c r="AN782" s="828"/>
      <c r="AO782" s="828"/>
      <c r="AP782" s="828"/>
      <c r="AQ782" s="828"/>
      <c r="AR782" s="828"/>
      <c r="AS782" s="828"/>
    </row>
    <row r="783" spans="1:45" ht="15.75">
      <c r="A783" s="921"/>
      <c r="B783" s="922"/>
      <c r="C783" s="923"/>
      <c r="D783" s="924"/>
      <c r="E783" s="923"/>
      <c r="G783" s="828"/>
      <c r="H783" s="828"/>
      <c r="L783" s="828"/>
      <c r="M783" s="828"/>
      <c r="N783" s="828"/>
      <c r="O783" s="828"/>
      <c r="P783" s="828"/>
      <c r="Q783" s="828"/>
      <c r="R783" s="828"/>
      <c r="S783" s="828"/>
      <c r="T783" s="828"/>
      <c r="U783" s="828"/>
      <c r="V783" s="828"/>
      <c r="W783" s="828"/>
      <c r="X783" s="828"/>
      <c r="Y783" s="828"/>
      <c r="Z783" s="828"/>
      <c r="AA783" s="828"/>
      <c r="AB783" s="828"/>
      <c r="AC783" s="828"/>
      <c r="AD783" s="828"/>
      <c r="AE783" s="828"/>
      <c r="AF783" s="828"/>
      <c r="AG783" s="828"/>
      <c r="AH783" s="828"/>
      <c r="AI783" s="828"/>
      <c r="AJ783" s="828"/>
      <c r="AK783" s="828"/>
      <c r="AL783" s="828"/>
      <c r="AM783" s="828"/>
      <c r="AN783" s="828"/>
      <c r="AO783" s="828"/>
      <c r="AP783" s="828"/>
      <c r="AQ783" s="828"/>
      <c r="AR783" s="828"/>
      <c r="AS783" s="828"/>
    </row>
    <row r="784" spans="1:45" ht="15.75">
      <c r="A784" s="921"/>
      <c r="B784" s="922"/>
      <c r="C784" s="923"/>
      <c r="D784" s="924"/>
      <c r="E784" s="923"/>
      <c r="G784" s="828"/>
      <c r="H784" s="828"/>
      <c r="L784" s="828"/>
      <c r="M784" s="828"/>
      <c r="N784" s="828"/>
      <c r="O784" s="828"/>
      <c r="P784" s="828"/>
      <c r="Q784" s="828"/>
      <c r="R784" s="828"/>
      <c r="S784" s="828"/>
      <c r="T784" s="828"/>
      <c r="U784" s="828"/>
      <c r="V784" s="828"/>
      <c r="W784" s="828"/>
      <c r="X784" s="828"/>
      <c r="Y784" s="828"/>
      <c r="Z784" s="828"/>
      <c r="AA784" s="828"/>
      <c r="AB784" s="828"/>
      <c r="AC784" s="828"/>
      <c r="AD784" s="828"/>
      <c r="AE784" s="828"/>
      <c r="AF784" s="828"/>
      <c r="AG784" s="828"/>
      <c r="AH784" s="828"/>
      <c r="AI784" s="828"/>
      <c r="AJ784" s="828"/>
      <c r="AK784" s="828"/>
      <c r="AL784" s="828"/>
      <c r="AM784" s="828"/>
      <c r="AN784" s="828"/>
      <c r="AO784" s="828"/>
      <c r="AP784" s="828"/>
      <c r="AQ784" s="828"/>
      <c r="AR784" s="828"/>
      <c r="AS784" s="828"/>
    </row>
    <row r="785" spans="1:45" ht="15.75">
      <c r="A785" s="921"/>
      <c r="B785" s="922"/>
      <c r="C785" s="923"/>
      <c r="D785" s="924"/>
      <c r="E785" s="923"/>
      <c r="G785" s="828"/>
      <c r="H785" s="828"/>
      <c r="L785" s="828"/>
      <c r="M785" s="828"/>
      <c r="N785" s="828"/>
      <c r="O785" s="828"/>
      <c r="P785" s="828"/>
      <c r="Q785" s="828"/>
      <c r="R785" s="828"/>
      <c r="S785" s="828"/>
      <c r="T785" s="828"/>
      <c r="U785" s="828"/>
      <c r="V785" s="828"/>
      <c r="W785" s="828"/>
      <c r="X785" s="828"/>
      <c r="Y785" s="828"/>
      <c r="Z785" s="828"/>
      <c r="AA785" s="828"/>
      <c r="AB785" s="828"/>
      <c r="AC785" s="828"/>
      <c r="AD785" s="828"/>
      <c r="AE785" s="828"/>
      <c r="AF785" s="828"/>
      <c r="AG785" s="828"/>
      <c r="AH785" s="828"/>
      <c r="AI785" s="828"/>
      <c r="AJ785" s="828"/>
      <c r="AK785" s="828"/>
      <c r="AL785" s="828"/>
      <c r="AM785" s="828"/>
      <c r="AN785" s="828"/>
      <c r="AO785" s="828"/>
      <c r="AP785" s="828"/>
      <c r="AQ785" s="828"/>
      <c r="AR785" s="828"/>
      <c r="AS785" s="828"/>
    </row>
    <row r="786" spans="1:45" ht="15.75">
      <c r="A786" s="921"/>
      <c r="B786" s="922"/>
      <c r="C786" s="923"/>
      <c r="D786" s="924"/>
      <c r="E786" s="923"/>
      <c r="G786" s="828"/>
      <c r="H786" s="828"/>
      <c r="L786" s="828"/>
      <c r="M786" s="828"/>
      <c r="N786" s="828"/>
      <c r="O786" s="828"/>
      <c r="P786" s="828"/>
      <c r="Q786" s="828"/>
      <c r="R786" s="828"/>
      <c r="S786" s="828"/>
      <c r="T786" s="828"/>
      <c r="U786" s="828"/>
      <c r="V786" s="828"/>
      <c r="W786" s="828"/>
      <c r="X786" s="828"/>
      <c r="Y786" s="828"/>
      <c r="Z786" s="828"/>
      <c r="AA786" s="828"/>
      <c r="AB786" s="828"/>
      <c r="AC786" s="828"/>
      <c r="AD786" s="828"/>
      <c r="AE786" s="828"/>
      <c r="AF786" s="828"/>
      <c r="AG786" s="828"/>
      <c r="AH786" s="828"/>
      <c r="AI786" s="828"/>
      <c r="AJ786" s="828"/>
      <c r="AK786" s="828"/>
      <c r="AL786" s="828"/>
      <c r="AM786" s="828"/>
      <c r="AN786" s="828"/>
      <c r="AO786" s="828"/>
      <c r="AP786" s="828"/>
      <c r="AQ786" s="828"/>
      <c r="AR786" s="828"/>
      <c r="AS786" s="828"/>
    </row>
    <row r="787" spans="1:45" ht="15.75">
      <c r="A787" s="921"/>
      <c r="B787" s="922"/>
      <c r="C787" s="923"/>
      <c r="D787" s="924"/>
      <c r="E787" s="923"/>
      <c r="G787" s="828"/>
      <c r="H787" s="828"/>
      <c r="L787" s="828"/>
      <c r="M787" s="828"/>
      <c r="N787" s="828"/>
      <c r="O787" s="828"/>
      <c r="P787" s="828"/>
      <c r="Q787" s="828"/>
      <c r="R787" s="828"/>
      <c r="S787" s="828"/>
      <c r="T787" s="828"/>
      <c r="U787" s="828"/>
      <c r="V787" s="828"/>
      <c r="W787" s="828"/>
      <c r="X787" s="828"/>
      <c r="Y787" s="828"/>
      <c r="Z787" s="828"/>
      <c r="AA787" s="828"/>
      <c r="AB787" s="828"/>
      <c r="AC787" s="828"/>
      <c r="AD787" s="828"/>
      <c r="AE787" s="828"/>
      <c r="AF787" s="828"/>
      <c r="AG787" s="828"/>
      <c r="AH787" s="828"/>
      <c r="AI787" s="828"/>
      <c r="AJ787" s="828"/>
      <c r="AK787" s="828"/>
      <c r="AL787" s="828"/>
      <c r="AM787" s="828"/>
      <c r="AN787" s="828"/>
      <c r="AO787" s="828"/>
      <c r="AP787" s="828"/>
      <c r="AQ787" s="828"/>
      <c r="AR787" s="828"/>
      <c r="AS787" s="828"/>
    </row>
    <row r="788" spans="1:45" ht="15.75">
      <c r="A788" s="921"/>
      <c r="B788" s="922"/>
      <c r="C788" s="923"/>
      <c r="D788" s="924"/>
      <c r="E788" s="923"/>
      <c r="G788" s="828"/>
      <c r="H788" s="828"/>
      <c r="L788" s="828"/>
      <c r="M788" s="828"/>
      <c r="N788" s="828"/>
      <c r="O788" s="828"/>
      <c r="P788" s="828"/>
      <c r="Q788" s="828"/>
      <c r="R788" s="828"/>
      <c r="S788" s="828"/>
      <c r="T788" s="828"/>
      <c r="U788" s="828"/>
      <c r="V788" s="828"/>
      <c r="W788" s="828"/>
      <c r="X788" s="828"/>
      <c r="Y788" s="828"/>
      <c r="Z788" s="828"/>
      <c r="AA788" s="828"/>
      <c r="AB788" s="828"/>
      <c r="AC788" s="828"/>
      <c r="AD788" s="828"/>
      <c r="AE788" s="828"/>
      <c r="AF788" s="828"/>
      <c r="AG788" s="828"/>
      <c r="AH788" s="828"/>
      <c r="AI788" s="828"/>
      <c r="AJ788" s="828"/>
      <c r="AK788" s="828"/>
      <c r="AL788" s="828"/>
      <c r="AM788" s="828"/>
      <c r="AN788" s="828"/>
      <c r="AO788" s="828"/>
      <c r="AP788" s="828"/>
      <c r="AQ788" s="828"/>
      <c r="AR788" s="828"/>
      <c r="AS788" s="828"/>
    </row>
    <row r="789" spans="1:45" ht="15.75">
      <c r="A789" s="921"/>
      <c r="B789" s="922"/>
      <c r="C789" s="923"/>
      <c r="D789" s="924"/>
      <c r="E789" s="923"/>
      <c r="G789" s="828"/>
      <c r="H789" s="828"/>
      <c r="L789" s="828"/>
      <c r="M789" s="828"/>
      <c r="N789" s="828"/>
      <c r="O789" s="828"/>
      <c r="P789" s="828"/>
      <c r="Q789" s="828"/>
      <c r="R789" s="828"/>
      <c r="S789" s="828"/>
      <c r="T789" s="828"/>
      <c r="U789" s="828"/>
      <c r="V789" s="828"/>
      <c r="W789" s="828"/>
      <c r="X789" s="828"/>
      <c r="Y789" s="828"/>
      <c r="Z789" s="828"/>
      <c r="AA789" s="828"/>
      <c r="AB789" s="828"/>
      <c r="AC789" s="828"/>
      <c r="AD789" s="828"/>
      <c r="AE789" s="828"/>
      <c r="AF789" s="828"/>
      <c r="AG789" s="828"/>
      <c r="AH789" s="828"/>
      <c r="AI789" s="828"/>
      <c r="AJ789" s="828"/>
      <c r="AK789" s="828"/>
      <c r="AL789" s="828"/>
      <c r="AM789" s="828"/>
      <c r="AN789" s="828"/>
      <c r="AO789" s="828"/>
      <c r="AP789" s="828"/>
      <c r="AQ789" s="828"/>
      <c r="AR789" s="828"/>
      <c r="AS789" s="828"/>
    </row>
    <row r="790" spans="1:45" ht="15.75">
      <c r="A790" s="921"/>
      <c r="B790" s="922"/>
      <c r="C790" s="923"/>
      <c r="D790" s="924"/>
      <c r="E790" s="923"/>
      <c r="G790" s="828"/>
      <c r="H790" s="828"/>
      <c r="L790" s="828"/>
      <c r="M790" s="828"/>
      <c r="N790" s="828"/>
      <c r="O790" s="828"/>
      <c r="P790" s="828"/>
      <c r="Q790" s="828"/>
      <c r="R790" s="828"/>
      <c r="S790" s="828"/>
      <c r="T790" s="828"/>
      <c r="U790" s="828"/>
      <c r="V790" s="828"/>
      <c r="W790" s="828"/>
      <c r="X790" s="828"/>
      <c r="Y790" s="828"/>
      <c r="Z790" s="828"/>
      <c r="AA790" s="828"/>
      <c r="AB790" s="828"/>
      <c r="AC790" s="828"/>
      <c r="AD790" s="828"/>
      <c r="AE790" s="828"/>
      <c r="AF790" s="828"/>
      <c r="AG790" s="828"/>
      <c r="AH790" s="828"/>
      <c r="AI790" s="828"/>
      <c r="AJ790" s="828"/>
      <c r="AK790" s="828"/>
      <c r="AL790" s="828"/>
      <c r="AM790" s="828"/>
      <c r="AN790" s="828"/>
      <c r="AO790" s="828"/>
      <c r="AP790" s="828"/>
      <c r="AQ790" s="828"/>
      <c r="AR790" s="828"/>
      <c r="AS790" s="828"/>
    </row>
    <row r="791" spans="1:45" ht="15.75">
      <c r="A791" s="921"/>
      <c r="B791" s="922"/>
      <c r="C791" s="923"/>
      <c r="D791" s="924"/>
      <c r="E791" s="923"/>
      <c r="G791" s="828"/>
      <c r="H791" s="828"/>
      <c r="L791" s="828"/>
      <c r="M791" s="828"/>
      <c r="N791" s="828"/>
      <c r="O791" s="828"/>
      <c r="P791" s="828"/>
      <c r="Q791" s="828"/>
      <c r="R791" s="828"/>
      <c r="S791" s="828"/>
      <c r="T791" s="828"/>
      <c r="U791" s="828"/>
      <c r="V791" s="828"/>
      <c r="W791" s="828"/>
      <c r="X791" s="828"/>
      <c r="Y791" s="828"/>
      <c r="Z791" s="828"/>
      <c r="AA791" s="828"/>
      <c r="AB791" s="828"/>
      <c r="AC791" s="828"/>
      <c r="AD791" s="828"/>
      <c r="AE791" s="828"/>
      <c r="AF791" s="828"/>
      <c r="AG791" s="828"/>
      <c r="AH791" s="828"/>
      <c r="AI791" s="828"/>
      <c r="AJ791" s="828"/>
      <c r="AK791" s="828"/>
      <c r="AL791" s="828"/>
      <c r="AM791" s="828"/>
      <c r="AN791" s="828"/>
      <c r="AO791" s="828"/>
      <c r="AP791" s="828"/>
      <c r="AQ791" s="828"/>
      <c r="AR791" s="828"/>
      <c r="AS791" s="828"/>
    </row>
    <row r="792" spans="1:45" ht="15.75">
      <c r="A792" s="921"/>
      <c r="B792" s="922"/>
      <c r="C792" s="923"/>
      <c r="D792" s="924"/>
      <c r="E792" s="923"/>
      <c r="G792" s="828"/>
      <c r="H792" s="828"/>
      <c r="L792" s="828"/>
      <c r="M792" s="828"/>
      <c r="N792" s="828"/>
      <c r="O792" s="828"/>
      <c r="P792" s="828"/>
      <c r="Q792" s="828"/>
      <c r="R792" s="828"/>
      <c r="S792" s="828"/>
      <c r="T792" s="828"/>
      <c r="U792" s="828"/>
      <c r="V792" s="828"/>
      <c r="W792" s="828"/>
      <c r="X792" s="828"/>
      <c r="Y792" s="828"/>
      <c r="Z792" s="828"/>
      <c r="AA792" s="828"/>
      <c r="AB792" s="828"/>
      <c r="AC792" s="828"/>
      <c r="AD792" s="828"/>
      <c r="AE792" s="828"/>
      <c r="AF792" s="828"/>
      <c r="AG792" s="828"/>
      <c r="AH792" s="828"/>
      <c r="AI792" s="828"/>
      <c r="AJ792" s="828"/>
      <c r="AK792" s="828"/>
      <c r="AL792" s="828"/>
      <c r="AM792" s="828"/>
      <c r="AN792" s="828"/>
      <c r="AO792" s="828"/>
      <c r="AP792" s="828"/>
      <c r="AQ792" s="828"/>
      <c r="AR792" s="828"/>
      <c r="AS792" s="828"/>
    </row>
    <row r="793" spans="1:45" ht="15.75">
      <c r="A793" s="921"/>
      <c r="B793" s="922"/>
      <c r="C793" s="923"/>
      <c r="D793" s="924"/>
      <c r="E793" s="923"/>
      <c r="G793" s="828"/>
      <c r="H793" s="828"/>
      <c r="L793" s="828"/>
      <c r="M793" s="828"/>
      <c r="N793" s="828"/>
      <c r="O793" s="828"/>
      <c r="P793" s="828"/>
      <c r="Q793" s="828"/>
      <c r="R793" s="828"/>
      <c r="S793" s="828"/>
      <c r="T793" s="828"/>
      <c r="U793" s="828"/>
      <c r="V793" s="828"/>
      <c r="W793" s="828"/>
      <c r="X793" s="828"/>
      <c r="Y793" s="828"/>
      <c r="Z793" s="828"/>
      <c r="AA793" s="828"/>
      <c r="AB793" s="828"/>
      <c r="AC793" s="828"/>
      <c r="AD793" s="828"/>
      <c r="AE793" s="828"/>
      <c r="AF793" s="828"/>
      <c r="AG793" s="828"/>
      <c r="AH793" s="828"/>
      <c r="AI793" s="828"/>
      <c r="AJ793" s="828"/>
      <c r="AK793" s="828"/>
      <c r="AL793" s="828"/>
      <c r="AM793" s="828"/>
      <c r="AN793" s="828"/>
      <c r="AO793" s="828"/>
      <c r="AP793" s="828"/>
      <c r="AQ793" s="828"/>
      <c r="AR793" s="828"/>
      <c r="AS793" s="828"/>
    </row>
    <row r="794" spans="1:45" ht="15.75">
      <c r="A794" s="921"/>
      <c r="B794" s="922"/>
      <c r="C794" s="923"/>
      <c r="D794" s="924"/>
      <c r="E794" s="923"/>
      <c r="G794" s="828"/>
      <c r="H794" s="828"/>
      <c r="L794" s="828"/>
      <c r="M794" s="828"/>
      <c r="N794" s="828"/>
      <c r="O794" s="828"/>
      <c r="P794" s="828"/>
      <c r="Q794" s="828"/>
      <c r="R794" s="828"/>
      <c r="S794" s="828"/>
      <c r="T794" s="828"/>
      <c r="U794" s="828"/>
      <c r="V794" s="828"/>
      <c r="W794" s="828"/>
      <c r="X794" s="828"/>
      <c r="Y794" s="828"/>
      <c r="Z794" s="828"/>
      <c r="AA794" s="828"/>
      <c r="AB794" s="828"/>
      <c r="AC794" s="828"/>
      <c r="AD794" s="828"/>
      <c r="AE794" s="828"/>
      <c r="AF794" s="828"/>
      <c r="AG794" s="828"/>
      <c r="AH794" s="828"/>
      <c r="AI794" s="828"/>
      <c r="AJ794" s="828"/>
      <c r="AK794" s="828"/>
      <c r="AL794" s="828"/>
      <c r="AM794" s="828"/>
      <c r="AN794" s="828"/>
      <c r="AO794" s="828"/>
      <c r="AP794" s="828"/>
      <c r="AQ794" s="828"/>
      <c r="AR794" s="828"/>
      <c r="AS794" s="828"/>
    </row>
    <row r="795" spans="1:45" ht="15.75">
      <c r="A795" s="921"/>
      <c r="B795" s="922"/>
      <c r="C795" s="923"/>
      <c r="D795" s="924"/>
      <c r="E795" s="923"/>
      <c r="G795" s="828"/>
      <c r="H795" s="828"/>
      <c r="L795" s="828"/>
      <c r="M795" s="828"/>
      <c r="N795" s="828"/>
      <c r="O795" s="828"/>
      <c r="P795" s="828"/>
      <c r="Q795" s="828"/>
      <c r="R795" s="828"/>
      <c r="S795" s="828"/>
      <c r="T795" s="828"/>
      <c r="U795" s="828"/>
      <c r="V795" s="828"/>
      <c r="W795" s="828"/>
      <c r="X795" s="828"/>
      <c r="Y795" s="828"/>
      <c r="Z795" s="828"/>
      <c r="AA795" s="828"/>
      <c r="AB795" s="828"/>
      <c r="AC795" s="828"/>
      <c r="AD795" s="828"/>
      <c r="AE795" s="828"/>
      <c r="AF795" s="828"/>
      <c r="AG795" s="828"/>
      <c r="AH795" s="828"/>
      <c r="AI795" s="828"/>
      <c r="AJ795" s="828"/>
      <c r="AK795" s="828"/>
      <c r="AL795" s="828"/>
      <c r="AM795" s="828"/>
      <c r="AN795" s="828"/>
      <c r="AO795" s="828"/>
      <c r="AP795" s="828"/>
      <c r="AQ795" s="828"/>
      <c r="AR795" s="828"/>
      <c r="AS795" s="828"/>
    </row>
    <row r="796" spans="1:12" ht="15.75">
      <c r="A796" s="921"/>
      <c r="B796" s="922"/>
      <c r="C796" s="923"/>
      <c r="D796" s="924"/>
      <c r="E796" s="923"/>
      <c r="G796" s="828"/>
      <c r="H796" s="828"/>
      <c r="L796" s="828"/>
    </row>
    <row r="797" spans="1:12" ht="15.75">
      <c r="A797" s="921"/>
      <c r="B797" s="922"/>
      <c r="C797" s="923"/>
      <c r="D797" s="924"/>
      <c r="E797" s="923"/>
      <c r="G797" s="828"/>
      <c r="H797" s="828"/>
      <c r="L797" s="828"/>
    </row>
    <row r="798" spans="1:8" ht="15.75">
      <c r="A798" s="921"/>
      <c r="B798" s="922"/>
      <c r="C798" s="923"/>
      <c r="D798" s="924"/>
      <c r="E798" s="923"/>
      <c r="G798" s="828"/>
      <c r="H798" s="828"/>
    </row>
    <row r="799" spans="1:8" ht="15.75">
      <c r="A799" s="921"/>
      <c r="B799" s="922"/>
      <c r="C799" s="923"/>
      <c r="D799" s="924"/>
      <c r="E799" s="923"/>
      <c r="G799" s="828"/>
      <c r="H799" s="828"/>
    </row>
    <row r="800" spans="1:8" ht="15.75">
      <c r="A800" s="921"/>
      <c r="B800" s="922"/>
      <c r="C800" s="923"/>
      <c r="D800" s="924"/>
      <c r="E800" s="923"/>
      <c r="G800" s="828"/>
      <c r="H800" s="828"/>
    </row>
    <row r="801" spans="1:11" ht="15.75">
      <c r="A801" s="921"/>
      <c r="B801" s="922"/>
      <c r="C801" s="923"/>
      <c r="D801" s="924"/>
      <c r="E801" s="923"/>
      <c r="G801" s="828"/>
      <c r="H801" s="828"/>
      <c r="I801" s="827"/>
      <c r="J801" s="827"/>
      <c r="K801" s="827"/>
    </row>
    <row r="802" spans="1:11" ht="15.75">
      <c r="A802" s="921"/>
      <c r="B802" s="922"/>
      <c r="C802" s="923"/>
      <c r="D802" s="924"/>
      <c r="E802" s="923"/>
      <c r="G802" s="828"/>
      <c r="H802" s="828"/>
      <c r="I802" s="827"/>
      <c r="J802" s="827"/>
      <c r="K802" s="827"/>
    </row>
    <row r="803" spans="1:11" ht="15.75">
      <c r="A803" s="921"/>
      <c r="B803" s="922"/>
      <c r="C803" s="923"/>
      <c r="D803" s="924"/>
      <c r="E803" s="923"/>
      <c r="G803" s="828"/>
      <c r="H803" s="828"/>
      <c r="I803" s="827"/>
      <c r="J803" s="827"/>
      <c r="K803" s="827"/>
    </row>
    <row r="804" spans="1:11" ht="15.75">
      <c r="A804" s="921"/>
      <c r="B804" s="922"/>
      <c r="C804" s="923"/>
      <c r="D804" s="924"/>
      <c r="E804" s="923"/>
      <c r="G804" s="828"/>
      <c r="H804" s="828"/>
      <c r="I804" s="827"/>
      <c r="J804" s="827"/>
      <c r="K804" s="827"/>
    </row>
    <row r="805" spans="1:11" ht="15.75">
      <c r="A805" s="921"/>
      <c r="B805" s="922"/>
      <c r="C805" s="923"/>
      <c r="D805" s="924"/>
      <c r="E805" s="923"/>
      <c r="I805" s="827"/>
      <c r="J805" s="827"/>
      <c r="K805" s="827"/>
    </row>
    <row r="806" spans="1:11" ht="15.75">
      <c r="A806" s="921"/>
      <c r="B806" s="922"/>
      <c r="C806" s="923"/>
      <c r="D806" s="924"/>
      <c r="E806" s="923"/>
      <c r="I806" s="827"/>
      <c r="J806" s="827"/>
      <c r="K806" s="827"/>
    </row>
    <row r="807" spans="1:11" ht="15.75">
      <c r="A807" s="921"/>
      <c r="B807" s="922"/>
      <c r="C807" s="923"/>
      <c r="D807" s="924"/>
      <c r="E807" s="923"/>
      <c r="I807" s="827"/>
      <c r="J807" s="827"/>
      <c r="K807" s="827"/>
    </row>
    <row r="808" spans="1:11" ht="15.75">
      <c r="A808" s="921"/>
      <c r="B808" s="922"/>
      <c r="C808" s="923"/>
      <c r="D808" s="924"/>
      <c r="E808" s="923"/>
      <c r="I808" s="827"/>
      <c r="J808" s="827"/>
      <c r="K808" s="827"/>
    </row>
    <row r="809" spans="1:11" ht="15.75">
      <c r="A809" s="921"/>
      <c r="B809" s="922"/>
      <c r="C809" s="923"/>
      <c r="D809" s="924"/>
      <c r="E809" s="923"/>
      <c r="I809" s="827"/>
      <c r="J809" s="827"/>
      <c r="K809" s="827"/>
    </row>
    <row r="810" spans="1:11" ht="15.75">
      <c r="A810" s="921"/>
      <c r="B810" s="922"/>
      <c r="C810" s="923"/>
      <c r="D810" s="924"/>
      <c r="E810" s="923"/>
      <c r="I810" s="827"/>
      <c r="J810" s="827"/>
      <c r="K810" s="827"/>
    </row>
    <row r="811" spans="1:11" ht="15.75">
      <c r="A811" s="921"/>
      <c r="B811" s="922"/>
      <c r="C811" s="923"/>
      <c r="D811" s="924"/>
      <c r="E811" s="923"/>
      <c r="I811" s="827"/>
      <c r="J811" s="827"/>
      <c r="K811" s="827"/>
    </row>
    <row r="812" spans="1:11" ht="15.75">
      <c r="A812" s="921"/>
      <c r="B812" s="922"/>
      <c r="C812" s="923"/>
      <c r="D812" s="924"/>
      <c r="E812" s="923"/>
      <c r="I812" s="827"/>
      <c r="J812" s="827"/>
      <c r="K812" s="827"/>
    </row>
    <row r="813" spans="1:11" ht="15.75">
      <c r="A813" s="921"/>
      <c r="B813" s="922"/>
      <c r="C813" s="923"/>
      <c r="D813" s="924"/>
      <c r="E813" s="923"/>
      <c r="I813" s="827"/>
      <c r="J813" s="827"/>
      <c r="K813" s="827"/>
    </row>
    <row r="814" spans="1:11" ht="15.75">
      <c r="A814" s="921"/>
      <c r="B814" s="922"/>
      <c r="C814" s="923"/>
      <c r="D814" s="924"/>
      <c r="E814" s="923"/>
      <c r="I814" s="827"/>
      <c r="J814" s="827"/>
      <c r="K814" s="827"/>
    </row>
    <row r="815" spans="1:11" ht="15.75">
      <c r="A815" s="921"/>
      <c r="B815" s="922"/>
      <c r="C815" s="923"/>
      <c r="D815" s="924"/>
      <c r="E815" s="923"/>
      <c r="I815" s="827"/>
      <c r="J815" s="827"/>
      <c r="K815" s="827"/>
    </row>
    <row r="816" spans="1:11" ht="15.75">
      <c r="A816" s="921"/>
      <c r="B816" s="922"/>
      <c r="C816" s="923"/>
      <c r="D816" s="924"/>
      <c r="E816" s="923"/>
      <c r="I816" s="827"/>
      <c r="J816" s="827"/>
      <c r="K816" s="827"/>
    </row>
    <row r="817" spans="1:11" ht="15.75">
      <c r="A817" s="921"/>
      <c r="B817" s="922"/>
      <c r="C817" s="923"/>
      <c r="D817" s="924"/>
      <c r="E817" s="923"/>
      <c r="I817" s="827"/>
      <c r="J817" s="827"/>
      <c r="K817" s="827"/>
    </row>
    <row r="818" spans="1:11" ht="15.75">
      <c r="A818" s="921"/>
      <c r="B818" s="922"/>
      <c r="C818" s="923"/>
      <c r="D818" s="924"/>
      <c r="E818" s="923"/>
      <c r="I818" s="827"/>
      <c r="J818" s="827"/>
      <c r="K818" s="827"/>
    </row>
    <row r="819" spans="1:11" ht="15.75">
      <c r="A819" s="921"/>
      <c r="B819" s="922"/>
      <c r="C819" s="923"/>
      <c r="D819" s="924"/>
      <c r="E819" s="923"/>
      <c r="I819" s="827"/>
      <c r="J819" s="827"/>
      <c r="K819" s="827"/>
    </row>
    <row r="820" spans="1:11" ht="15.75">
      <c r="A820" s="921"/>
      <c r="B820" s="922"/>
      <c r="C820" s="923"/>
      <c r="D820" s="924"/>
      <c r="E820" s="923"/>
      <c r="I820" s="827"/>
      <c r="J820" s="827"/>
      <c r="K820" s="827"/>
    </row>
    <row r="821" spans="1:11" ht="15.75">
      <c r="A821" s="921"/>
      <c r="B821" s="922"/>
      <c r="C821" s="923"/>
      <c r="D821" s="924"/>
      <c r="E821" s="923"/>
      <c r="I821" s="827"/>
      <c r="J821" s="827"/>
      <c r="K821" s="827"/>
    </row>
    <row r="822" spans="1:11" ht="15.75">
      <c r="A822" s="921"/>
      <c r="B822" s="922"/>
      <c r="C822" s="923"/>
      <c r="D822" s="924"/>
      <c r="E822" s="923"/>
      <c r="I822" s="827"/>
      <c r="J822" s="827"/>
      <c r="K822" s="827"/>
    </row>
    <row r="823" spans="1:11" ht="15.75">
      <c r="A823" s="921"/>
      <c r="B823" s="922"/>
      <c r="C823" s="923"/>
      <c r="D823" s="924"/>
      <c r="E823" s="923"/>
      <c r="I823" s="827"/>
      <c r="J823" s="827"/>
      <c r="K823" s="827"/>
    </row>
    <row r="824" spans="1:11" ht="15.75">
      <c r="A824" s="921"/>
      <c r="B824" s="922"/>
      <c r="C824" s="923"/>
      <c r="D824" s="924"/>
      <c r="E824" s="923"/>
      <c r="I824" s="827"/>
      <c r="J824" s="827"/>
      <c r="K824" s="827"/>
    </row>
    <row r="825" spans="1:11" ht="15.75">
      <c r="A825" s="921"/>
      <c r="B825" s="922"/>
      <c r="C825" s="923"/>
      <c r="D825" s="924"/>
      <c r="E825" s="923"/>
      <c r="I825" s="827"/>
      <c r="J825" s="827"/>
      <c r="K825" s="827"/>
    </row>
    <row r="826" spans="1:11" ht="15.75">
      <c r="A826" s="921"/>
      <c r="B826" s="922"/>
      <c r="C826" s="923"/>
      <c r="D826" s="924"/>
      <c r="E826" s="923"/>
      <c r="I826" s="827"/>
      <c r="J826" s="827"/>
      <c r="K826" s="827"/>
    </row>
    <row r="827" spans="1:11" ht="15.75">
      <c r="A827" s="921"/>
      <c r="B827" s="922"/>
      <c r="C827" s="923"/>
      <c r="D827" s="924"/>
      <c r="E827" s="923"/>
      <c r="I827" s="827"/>
      <c r="J827" s="827"/>
      <c r="K827" s="827"/>
    </row>
    <row r="828" spans="1:11" ht="15.75">
      <c r="A828" s="921"/>
      <c r="B828" s="922"/>
      <c r="C828" s="923"/>
      <c r="D828" s="924"/>
      <c r="E828" s="923"/>
      <c r="I828" s="827"/>
      <c r="J828" s="827"/>
      <c r="K828" s="827"/>
    </row>
    <row r="829" spans="1:11" ht="15.75">
      <c r="A829" s="921"/>
      <c r="B829" s="922"/>
      <c r="C829" s="923"/>
      <c r="D829" s="924"/>
      <c r="E829" s="923"/>
      <c r="I829" s="827"/>
      <c r="J829" s="827"/>
      <c r="K829" s="827"/>
    </row>
    <row r="830" spans="1:11" ht="15.75">
      <c r="A830" s="921"/>
      <c r="B830" s="922"/>
      <c r="C830" s="923"/>
      <c r="D830" s="924"/>
      <c r="E830" s="923"/>
      <c r="I830" s="827"/>
      <c r="J830" s="827"/>
      <c r="K830" s="827"/>
    </row>
    <row r="831" spans="1:11" ht="15.75">
      <c r="A831" s="921"/>
      <c r="B831" s="922"/>
      <c r="C831" s="923"/>
      <c r="D831" s="924"/>
      <c r="E831" s="923"/>
      <c r="I831" s="827"/>
      <c r="J831" s="827"/>
      <c r="K831" s="827"/>
    </row>
    <row r="832" spans="1:11" ht="15.75">
      <c r="A832" s="921"/>
      <c r="B832" s="922"/>
      <c r="C832" s="923"/>
      <c r="D832" s="924"/>
      <c r="E832" s="923"/>
      <c r="I832" s="827"/>
      <c r="J832" s="827"/>
      <c r="K832" s="827"/>
    </row>
    <row r="833" spans="1:11" ht="15.75">
      <c r="A833" s="921"/>
      <c r="B833" s="922"/>
      <c r="C833" s="923"/>
      <c r="D833" s="924"/>
      <c r="E833" s="923"/>
      <c r="I833" s="827"/>
      <c r="J833" s="827"/>
      <c r="K833" s="827"/>
    </row>
    <row r="834" spans="1:11" ht="15.75">
      <c r="A834" s="921"/>
      <c r="B834" s="922"/>
      <c r="C834" s="923"/>
      <c r="D834" s="924"/>
      <c r="E834" s="923"/>
      <c r="I834" s="827"/>
      <c r="J834" s="827"/>
      <c r="K834" s="827"/>
    </row>
    <row r="835" spans="1:11" ht="15.75">
      <c r="A835" s="921"/>
      <c r="B835" s="922"/>
      <c r="C835" s="923"/>
      <c r="D835" s="924"/>
      <c r="E835" s="923"/>
      <c r="I835" s="827"/>
      <c r="J835" s="827"/>
      <c r="K835" s="827"/>
    </row>
    <row r="836" spans="1:11" ht="15.75">
      <c r="A836" s="921"/>
      <c r="B836" s="922"/>
      <c r="C836" s="923"/>
      <c r="D836" s="924"/>
      <c r="E836" s="923"/>
      <c r="I836" s="827"/>
      <c r="J836" s="827"/>
      <c r="K836" s="827"/>
    </row>
    <row r="837" spans="1:11" ht="15.75">
      <c r="A837" s="921"/>
      <c r="B837" s="922"/>
      <c r="C837" s="923"/>
      <c r="D837" s="924"/>
      <c r="E837" s="923"/>
      <c r="I837" s="827"/>
      <c r="J837" s="827"/>
      <c r="K837" s="827"/>
    </row>
    <row r="838" spans="1:11" ht="15.75">
      <c r="A838" s="921"/>
      <c r="B838" s="922"/>
      <c r="C838" s="923"/>
      <c r="D838" s="924"/>
      <c r="E838" s="923"/>
      <c r="I838" s="827"/>
      <c r="J838" s="827"/>
      <c r="K838" s="827"/>
    </row>
    <row r="839" spans="1:11" ht="15.75">
      <c r="A839" s="921"/>
      <c r="B839" s="922"/>
      <c r="C839" s="923"/>
      <c r="D839" s="924"/>
      <c r="E839" s="923"/>
      <c r="I839" s="827"/>
      <c r="J839" s="827"/>
      <c r="K839" s="827"/>
    </row>
    <row r="840" spans="1:11" ht="15.75">
      <c r="A840" s="921"/>
      <c r="B840" s="922"/>
      <c r="C840" s="923"/>
      <c r="D840" s="924"/>
      <c r="E840" s="923"/>
      <c r="I840" s="827"/>
      <c r="J840" s="827"/>
      <c r="K840" s="827"/>
    </row>
    <row r="841" spans="1:11" ht="15.75">
      <c r="A841" s="921"/>
      <c r="B841" s="922"/>
      <c r="C841" s="923"/>
      <c r="D841" s="924"/>
      <c r="E841" s="923"/>
      <c r="I841" s="827"/>
      <c r="J841" s="827"/>
      <c r="K841" s="827"/>
    </row>
    <row r="842" spans="1:11" ht="15.75">
      <c r="A842" s="921"/>
      <c r="B842" s="922"/>
      <c r="C842" s="923"/>
      <c r="D842" s="924"/>
      <c r="E842" s="923"/>
      <c r="I842" s="827"/>
      <c r="J842" s="827"/>
      <c r="K842" s="827"/>
    </row>
    <row r="843" spans="1:11" ht="15.75">
      <c r="A843" s="921"/>
      <c r="B843" s="922"/>
      <c r="C843" s="923"/>
      <c r="D843" s="924"/>
      <c r="E843" s="923"/>
      <c r="I843" s="827"/>
      <c r="J843" s="827"/>
      <c r="K843" s="827"/>
    </row>
    <row r="844" spans="1:11" ht="15.75">
      <c r="A844" s="921"/>
      <c r="B844" s="922"/>
      <c r="C844" s="923"/>
      <c r="D844" s="924"/>
      <c r="E844" s="923"/>
      <c r="I844" s="827"/>
      <c r="J844" s="827"/>
      <c r="K844" s="827"/>
    </row>
    <row r="845" spans="1:11" ht="15.75">
      <c r="A845" s="921"/>
      <c r="B845" s="922"/>
      <c r="C845" s="923"/>
      <c r="D845" s="924"/>
      <c r="E845" s="923"/>
      <c r="I845" s="827"/>
      <c r="J845" s="827"/>
      <c r="K845" s="827"/>
    </row>
    <row r="846" spans="1:11" ht="15.75">
      <c r="A846" s="921"/>
      <c r="B846" s="922"/>
      <c r="C846" s="923"/>
      <c r="D846" s="924"/>
      <c r="E846" s="923"/>
      <c r="I846" s="827"/>
      <c r="J846" s="827"/>
      <c r="K846" s="827"/>
    </row>
    <row r="847" spans="1:11" ht="15.75">
      <c r="A847" s="921"/>
      <c r="B847" s="922"/>
      <c r="C847" s="923"/>
      <c r="D847" s="924"/>
      <c r="E847" s="923"/>
      <c r="I847" s="827"/>
      <c r="J847" s="827"/>
      <c r="K847" s="827"/>
    </row>
    <row r="848" spans="1:11" ht="15.75">
      <c r="A848" s="921"/>
      <c r="B848" s="922"/>
      <c r="C848" s="923"/>
      <c r="D848" s="924"/>
      <c r="E848" s="923"/>
      <c r="I848" s="827"/>
      <c r="J848" s="827"/>
      <c r="K848" s="827"/>
    </row>
    <row r="849" spans="1:11" ht="15.75">
      <c r="A849" s="921"/>
      <c r="B849" s="922"/>
      <c r="C849" s="923"/>
      <c r="D849" s="924"/>
      <c r="E849" s="923"/>
      <c r="I849" s="827"/>
      <c r="J849" s="827"/>
      <c r="K849" s="827"/>
    </row>
    <row r="850" spans="1:11" ht="15.75">
      <c r="A850" s="921"/>
      <c r="B850" s="922"/>
      <c r="C850" s="923"/>
      <c r="D850" s="924"/>
      <c r="E850" s="923"/>
      <c r="I850" s="827"/>
      <c r="J850" s="827"/>
      <c r="K850" s="827"/>
    </row>
    <row r="851" spans="1:11" ht="15.75">
      <c r="A851" s="921"/>
      <c r="B851" s="922"/>
      <c r="C851" s="923"/>
      <c r="D851" s="924"/>
      <c r="E851" s="923"/>
      <c r="I851" s="827"/>
      <c r="J851" s="827"/>
      <c r="K851" s="827"/>
    </row>
    <row r="852" spans="1:11" ht="15.75">
      <c r="A852" s="921"/>
      <c r="B852" s="922"/>
      <c r="C852" s="923"/>
      <c r="D852" s="924"/>
      <c r="E852" s="923"/>
      <c r="I852" s="827"/>
      <c r="J852" s="827"/>
      <c r="K852" s="827"/>
    </row>
    <row r="853" spans="1:11" ht="15.75">
      <c r="A853" s="921"/>
      <c r="B853" s="922"/>
      <c r="C853" s="923"/>
      <c r="D853" s="924"/>
      <c r="E853" s="923"/>
      <c r="I853" s="827"/>
      <c r="J853" s="827"/>
      <c r="K853" s="827"/>
    </row>
    <row r="854" spans="1:11" ht="15.75">
      <c r="A854" s="921"/>
      <c r="B854" s="922"/>
      <c r="C854" s="923"/>
      <c r="D854" s="924"/>
      <c r="E854" s="923"/>
      <c r="I854" s="827"/>
      <c r="J854" s="827"/>
      <c r="K854" s="827"/>
    </row>
    <row r="855" spans="1:11" ht="15.75">
      <c r="A855" s="921"/>
      <c r="B855" s="922"/>
      <c r="C855" s="923"/>
      <c r="D855" s="924"/>
      <c r="E855" s="923"/>
      <c r="I855" s="827"/>
      <c r="J855" s="827"/>
      <c r="K855" s="827"/>
    </row>
    <row r="856" spans="1:11" ht="15.75">
      <c r="A856" s="921"/>
      <c r="B856" s="922"/>
      <c r="C856" s="923"/>
      <c r="D856" s="924"/>
      <c r="E856" s="923"/>
      <c r="I856" s="827"/>
      <c r="J856" s="827"/>
      <c r="K856" s="827"/>
    </row>
    <row r="857" spans="1:11" ht="15.75">
      <c r="A857" s="921"/>
      <c r="B857" s="922"/>
      <c r="C857" s="923"/>
      <c r="D857" s="924"/>
      <c r="E857" s="923"/>
      <c r="I857" s="827"/>
      <c r="J857" s="827"/>
      <c r="K857" s="827"/>
    </row>
    <row r="858" spans="1:11" ht="15.75">
      <c r="A858" s="921"/>
      <c r="B858" s="922"/>
      <c r="C858" s="923"/>
      <c r="D858" s="924"/>
      <c r="E858" s="923"/>
      <c r="I858" s="827"/>
      <c r="J858" s="827"/>
      <c r="K858" s="827"/>
    </row>
    <row r="859" spans="1:11" ht="15.75">
      <c r="A859" s="921"/>
      <c r="B859" s="922"/>
      <c r="C859" s="923"/>
      <c r="D859" s="924"/>
      <c r="E859" s="923"/>
      <c r="I859" s="827"/>
      <c r="J859" s="827"/>
      <c r="K859" s="827"/>
    </row>
    <row r="860" spans="1:11" ht="15.75">
      <c r="A860" s="921"/>
      <c r="B860" s="922"/>
      <c r="C860" s="923"/>
      <c r="D860" s="924"/>
      <c r="E860" s="923"/>
      <c r="I860" s="827"/>
      <c r="J860" s="827"/>
      <c r="K860" s="827"/>
    </row>
    <row r="861" spans="1:11" ht="15.75">
      <c r="A861" s="921"/>
      <c r="B861" s="922"/>
      <c r="C861" s="923"/>
      <c r="D861" s="924"/>
      <c r="E861" s="923"/>
      <c r="I861" s="827"/>
      <c r="J861" s="827"/>
      <c r="K861" s="827"/>
    </row>
    <row r="862" spans="1:11" ht="15.75">
      <c r="A862" s="921"/>
      <c r="B862" s="922"/>
      <c r="C862" s="923"/>
      <c r="D862" s="924"/>
      <c r="E862" s="923"/>
      <c r="I862" s="827"/>
      <c r="J862" s="827"/>
      <c r="K862" s="827"/>
    </row>
    <row r="863" spans="1:11" ht="15.75">
      <c r="A863" s="921"/>
      <c r="B863" s="922"/>
      <c r="C863" s="923"/>
      <c r="D863" s="924"/>
      <c r="E863" s="923"/>
      <c r="I863" s="827"/>
      <c r="J863" s="827"/>
      <c r="K863" s="827"/>
    </row>
    <row r="864" spans="1:11" ht="15.75">
      <c r="A864" s="921"/>
      <c r="B864" s="922"/>
      <c r="C864" s="923"/>
      <c r="D864" s="924"/>
      <c r="E864" s="923"/>
      <c r="I864" s="827"/>
      <c r="J864" s="827"/>
      <c r="K864" s="827"/>
    </row>
    <row r="865" spans="1:11" ht="15.75">
      <c r="A865" s="921"/>
      <c r="B865" s="922"/>
      <c r="C865" s="923"/>
      <c r="D865" s="924"/>
      <c r="E865" s="923"/>
      <c r="I865" s="827"/>
      <c r="J865" s="827"/>
      <c r="K865" s="827"/>
    </row>
    <row r="866" spans="1:11" ht="15.75">
      <c r="A866" s="921"/>
      <c r="B866" s="922"/>
      <c r="C866" s="923"/>
      <c r="D866" s="924"/>
      <c r="E866" s="923"/>
      <c r="I866" s="827"/>
      <c r="J866" s="827"/>
      <c r="K866" s="827"/>
    </row>
    <row r="867" spans="1:11" ht="15.75">
      <c r="A867" s="921"/>
      <c r="B867" s="922"/>
      <c r="C867" s="923"/>
      <c r="D867" s="924"/>
      <c r="E867" s="923"/>
      <c r="I867" s="827"/>
      <c r="J867" s="827"/>
      <c r="K867" s="827"/>
    </row>
    <row r="868" spans="1:11" ht="15.75">
      <c r="A868" s="921"/>
      <c r="B868" s="922"/>
      <c r="C868" s="923"/>
      <c r="D868" s="924"/>
      <c r="E868" s="923"/>
      <c r="I868" s="827"/>
      <c r="J868" s="827"/>
      <c r="K868" s="827"/>
    </row>
    <row r="869" spans="1:11" ht="15.75">
      <c r="A869" s="921"/>
      <c r="B869" s="922"/>
      <c r="C869" s="923"/>
      <c r="D869" s="924"/>
      <c r="E869" s="923"/>
      <c r="I869" s="827"/>
      <c r="J869" s="827"/>
      <c r="K869" s="827"/>
    </row>
    <row r="870" spans="1:11" ht="15.75">
      <c r="A870" s="921"/>
      <c r="B870" s="922"/>
      <c r="C870" s="923"/>
      <c r="D870" s="924"/>
      <c r="E870" s="923"/>
      <c r="I870" s="827"/>
      <c r="J870" s="827"/>
      <c r="K870" s="827"/>
    </row>
    <row r="871" spans="1:11" ht="15.75">
      <c r="A871" s="921"/>
      <c r="B871" s="922"/>
      <c r="C871" s="923"/>
      <c r="D871" s="924"/>
      <c r="E871" s="923"/>
      <c r="I871" s="827"/>
      <c r="J871" s="827"/>
      <c r="K871" s="827"/>
    </row>
    <row r="872" spans="1:11" ht="15.75">
      <c r="A872" s="921"/>
      <c r="B872" s="922"/>
      <c r="C872" s="923"/>
      <c r="D872" s="924"/>
      <c r="E872" s="923"/>
      <c r="I872" s="827"/>
      <c r="J872" s="827"/>
      <c r="K872" s="827"/>
    </row>
    <row r="873" spans="1:11" ht="15.75">
      <c r="A873" s="921"/>
      <c r="B873" s="922"/>
      <c r="C873" s="923"/>
      <c r="D873" s="924"/>
      <c r="E873" s="923"/>
      <c r="I873" s="827"/>
      <c r="J873" s="827"/>
      <c r="K873" s="827"/>
    </row>
    <row r="874" spans="1:11" ht="15.75">
      <c r="A874" s="921"/>
      <c r="B874" s="922"/>
      <c r="C874" s="923"/>
      <c r="D874" s="924"/>
      <c r="E874" s="923"/>
      <c r="I874" s="827"/>
      <c r="J874" s="827"/>
      <c r="K874" s="827"/>
    </row>
    <row r="875" spans="1:11" ht="15.75">
      <c r="A875" s="921"/>
      <c r="B875" s="922"/>
      <c r="C875" s="923"/>
      <c r="D875" s="924"/>
      <c r="E875" s="923"/>
      <c r="I875" s="827"/>
      <c r="J875" s="827"/>
      <c r="K875" s="827"/>
    </row>
    <row r="876" spans="1:11" ht="15.75">
      <c r="A876" s="921"/>
      <c r="B876" s="922"/>
      <c r="C876" s="923"/>
      <c r="D876" s="924"/>
      <c r="E876" s="923"/>
      <c r="I876" s="827"/>
      <c r="J876" s="827"/>
      <c r="K876" s="827"/>
    </row>
    <row r="877" spans="1:11" ht="15.75">
      <c r="A877" s="921"/>
      <c r="B877" s="922"/>
      <c r="C877" s="923"/>
      <c r="D877" s="924"/>
      <c r="E877" s="923"/>
      <c r="I877" s="827"/>
      <c r="J877" s="827"/>
      <c r="K877" s="827"/>
    </row>
    <row r="878" spans="1:11" ht="15.75">
      <c r="A878" s="921"/>
      <c r="B878" s="922"/>
      <c r="C878" s="923"/>
      <c r="D878" s="924"/>
      <c r="E878" s="923"/>
      <c r="I878" s="827"/>
      <c r="J878" s="827"/>
      <c r="K878" s="827"/>
    </row>
    <row r="879" spans="1:11" ht="15.75">
      <c r="A879" s="921"/>
      <c r="B879" s="922"/>
      <c r="C879" s="923"/>
      <c r="D879" s="924"/>
      <c r="E879" s="923"/>
      <c r="I879" s="827"/>
      <c r="J879" s="827"/>
      <c r="K879" s="827"/>
    </row>
    <row r="880" spans="1:11" ht="15.75">
      <c r="A880" s="921"/>
      <c r="B880" s="922"/>
      <c r="C880" s="923"/>
      <c r="D880" s="924"/>
      <c r="E880" s="923"/>
      <c r="I880" s="827"/>
      <c r="J880" s="827"/>
      <c r="K880" s="827"/>
    </row>
    <row r="881" spans="1:11" ht="15.75">
      <c r="A881" s="921"/>
      <c r="B881" s="922"/>
      <c r="C881" s="923"/>
      <c r="D881" s="924"/>
      <c r="E881" s="923"/>
      <c r="I881" s="827"/>
      <c r="J881" s="827"/>
      <c r="K881" s="827"/>
    </row>
    <row r="882" spans="1:11" ht="15.75">
      <c r="A882" s="921"/>
      <c r="B882" s="922"/>
      <c r="C882" s="923"/>
      <c r="D882" s="924"/>
      <c r="E882" s="923"/>
      <c r="I882" s="827"/>
      <c r="J882" s="827"/>
      <c r="K882" s="827"/>
    </row>
    <row r="883" spans="1:11" ht="15.75">
      <c r="A883" s="921"/>
      <c r="B883" s="922"/>
      <c r="C883" s="923"/>
      <c r="D883" s="924"/>
      <c r="E883" s="923"/>
      <c r="I883" s="827"/>
      <c r="J883" s="827"/>
      <c r="K883" s="827"/>
    </row>
    <row r="884" spans="1:11" ht="15.75">
      <c r="A884" s="921"/>
      <c r="B884" s="922"/>
      <c r="C884" s="923"/>
      <c r="D884" s="924"/>
      <c r="E884" s="923"/>
      <c r="I884" s="827"/>
      <c r="J884" s="827"/>
      <c r="K884" s="827"/>
    </row>
    <row r="885" spans="1:11" ht="15.75">
      <c r="A885" s="921"/>
      <c r="B885" s="922"/>
      <c r="C885" s="923"/>
      <c r="D885" s="924"/>
      <c r="E885" s="923"/>
      <c r="I885" s="827"/>
      <c r="J885" s="827"/>
      <c r="K885" s="827"/>
    </row>
    <row r="886" spans="1:11" ht="15.75">
      <c r="A886" s="921"/>
      <c r="B886" s="922"/>
      <c r="C886" s="923"/>
      <c r="D886" s="924"/>
      <c r="E886" s="923"/>
      <c r="I886" s="827"/>
      <c r="J886" s="827"/>
      <c r="K886" s="827"/>
    </row>
    <row r="887" spans="1:11" ht="15.75">
      <c r="A887" s="921"/>
      <c r="B887" s="922"/>
      <c r="C887" s="923"/>
      <c r="D887" s="924"/>
      <c r="E887" s="923"/>
      <c r="I887" s="827"/>
      <c r="J887" s="827"/>
      <c r="K887" s="827"/>
    </row>
    <row r="888" spans="1:11" ht="15.75">
      <c r="A888" s="921"/>
      <c r="B888" s="922"/>
      <c r="C888" s="923"/>
      <c r="D888" s="924"/>
      <c r="E888" s="923"/>
      <c r="I888" s="827"/>
      <c r="J888" s="827"/>
      <c r="K888" s="827"/>
    </row>
    <row r="889" spans="1:11" ht="15.75">
      <c r="A889" s="921"/>
      <c r="B889" s="922"/>
      <c r="C889" s="923"/>
      <c r="D889" s="924"/>
      <c r="E889" s="923"/>
      <c r="I889" s="827"/>
      <c r="J889" s="827"/>
      <c r="K889" s="827"/>
    </row>
    <row r="890" spans="1:11" ht="15.75">
      <c r="A890" s="921"/>
      <c r="B890" s="922"/>
      <c r="C890" s="923"/>
      <c r="D890" s="924"/>
      <c r="E890" s="923"/>
      <c r="I890" s="827"/>
      <c r="J890" s="827"/>
      <c r="K890" s="827"/>
    </row>
    <row r="891" spans="1:11" ht="15.75">
      <c r="A891" s="921"/>
      <c r="B891" s="922"/>
      <c r="C891" s="923"/>
      <c r="D891" s="924"/>
      <c r="E891" s="923"/>
      <c r="I891" s="827"/>
      <c r="J891" s="827"/>
      <c r="K891" s="827"/>
    </row>
    <row r="892" spans="1:11" ht="15.75">
      <c r="A892" s="921"/>
      <c r="B892" s="922"/>
      <c r="C892" s="923"/>
      <c r="D892" s="924"/>
      <c r="E892" s="923"/>
      <c r="I892" s="827"/>
      <c r="J892" s="827"/>
      <c r="K892" s="827"/>
    </row>
    <row r="893" spans="1:11" ht="15.75">
      <c r="A893" s="921"/>
      <c r="B893" s="922"/>
      <c r="C893" s="923"/>
      <c r="D893" s="924"/>
      <c r="E893" s="923"/>
      <c r="I893" s="827"/>
      <c r="J893" s="827"/>
      <c r="K893" s="827"/>
    </row>
    <row r="894" spans="1:11" ht="15.75">
      <c r="A894" s="921"/>
      <c r="B894" s="922"/>
      <c r="C894" s="923"/>
      <c r="D894" s="924"/>
      <c r="E894" s="923"/>
      <c r="I894" s="827"/>
      <c r="J894" s="827"/>
      <c r="K894" s="827"/>
    </row>
    <row r="895" spans="1:11" ht="15.75">
      <c r="A895" s="921"/>
      <c r="B895" s="922"/>
      <c r="C895" s="923"/>
      <c r="D895" s="924"/>
      <c r="E895" s="923"/>
      <c r="I895" s="827"/>
      <c r="J895" s="827"/>
      <c r="K895" s="827"/>
    </row>
    <row r="896" spans="1:11" ht="15.75">
      <c r="A896" s="921"/>
      <c r="B896" s="922"/>
      <c r="C896" s="923"/>
      <c r="D896" s="924"/>
      <c r="E896" s="923"/>
      <c r="I896" s="827"/>
      <c r="J896" s="827"/>
      <c r="K896" s="827"/>
    </row>
    <row r="897" spans="1:11" ht="15.75">
      <c r="A897" s="921"/>
      <c r="B897" s="922"/>
      <c r="C897" s="923"/>
      <c r="D897" s="924"/>
      <c r="E897" s="923"/>
      <c r="I897" s="827"/>
      <c r="J897" s="827"/>
      <c r="K897" s="827"/>
    </row>
    <row r="898" spans="1:11" ht="15.75">
      <c r="A898" s="921"/>
      <c r="B898" s="922"/>
      <c r="C898" s="923"/>
      <c r="D898" s="924"/>
      <c r="E898" s="923"/>
      <c r="I898" s="827"/>
      <c r="J898" s="827"/>
      <c r="K898" s="827"/>
    </row>
    <row r="899" spans="1:11" ht="15.75">
      <c r="A899" s="921"/>
      <c r="B899" s="922"/>
      <c r="C899" s="923"/>
      <c r="D899" s="924"/>
      <c r="E899" s="923"/>
      <c r="I899" s="827"/>
      <c r="J899" s="827"/>
      <c r="K899" s="827"/>
    </row>
    <row r="900" spans="1:11" ht="15.75">
      <c r="A900" s="921"/>
      <c r="B900" s="922"/>
      <c r="C900" s="923"/>
      <c r="D900" s="924"/>
      <c r="E900" s="923"/>
      <c r="I900" s="827"/>
      <c r="J900" s="827"/>
      <c r="K900" s="827"/>
    </row>
    <row r="901" spans="1:11" ht="15.75">
      <c r="A901" s="921"/>
      <c r="B901" s="922"/>
      <c r="C901" s="923"/>
      <c r="D901" s="924"/>
      <c r="E901" s="923"/>
      <c r="I901" s="827"/>
      <c r="J901" s="827"/>
      <c r="K901" s="827"/>
    </row>
    <row r="902" spans="1:11" ht="15.75">
      <c r="A902" s="921"/>
      <c r="B902" s="922"/>
      <c r="C902" s="923"/>
      <c r="D902" s="924"/>
      <c r="E902" s="923"/>
      <c r="I902" s="827"/>
      <c r="J902" s="827"/>
      <c r="K902" s="827"/>
    </row>
    <row r="903" spans="1:11" ht="15.75">
      <c r="A903" s="921"/>
      <c r="B903" s="922"/>
      <c r="C903" s="923"/>
      <c r="D903" s="924"/>
      <c r="E903" s="923"/>
      <c r="I903" s="827"/>
      <c r="J903" s="827"/>
      <c r="K903" s="827"/>
    </row>
    <row r="904" spans="1:11" ht="15.75">
      <c r="A904" s="921"/>
      <c r="B904" s="922"/>
      <c r="C904" s="923"/>
      <c r="D904" s="924"/>
      <c r="E904" s="923"/>
      <c r="I904" s="827"/>
      <c r="J904" s="827"/>
      <c r="K904" s="827"/>
    </row>
    <row r="905" spans="1:11" ht="15.75">
      <c r="A905" s="921"/>
      <c r="B905" s="922"/>
      <c r="C905" s="923"/>
      <c r="D905" s="924"/>
      <c r="E905" s="923"/>
      <c r="I905" s="827"/>
      <c r="J905" s="827"/>
      <c r="K905" s="827"/>
    </row>
    <row r="906" spans="1:11" ht="15.75">
      <c r="A906" s="921"/>
      <c r="B906" s="922"/>
      <c r="C906" s="923"/>
      <c r="D906" s="924"/>
      <c r="E906" s="923"/>
      <c r="I906" s="827"/>
      <c r="J906" s="827"/>
      <c r="K906" s="827"/>
    </row>
    <row r="907" spans="1:11" ht="15.75">
      <c r="A907" s="921"/>
      <c r="B907" s="922"/>
      <c r="C907" s="923"/>
      <c r="D907" s="924"/>
      <c r="E907" s="923"/>
      <c r="I907" s="827"/>
      <c r="J907" s="827"/>
      <c r="K907" s="827"/>
    </row>
    <row r="908" spans="1:11" ht="15.75">
      <c r="A908" s="921"/>
      <c r="B908" s="922"/>
      <c r="C908" s="923"/>
      <c r="D908" s="924"/>
      <c r="E908" s="923"/>
      <c r="I908" s="827"/>
      <c r="J908" s="827"/>
      <c r="K908" s="827"/>
    </row>
    <row r="909" spans="1:11" ht="15.75">
      <c r="A909" s="921"/>
      <c r="B909" s="922"/>
      <c r="C909" s="923"/>
      <c r="D909" s="924"/>
      <c r="E909" s="923"/>
      <c r="I909" s="827"/>
      <c r="J909" s="827"/>
      <c r="K909" s="827"/>
    </row>
    <row r="910" spans="1:11" ht="15.75">
      <c r="A910" s="921"/>
      <c r="B910" s="922"/>
      <c r="C910" s="923"/>
      <c r="D910" s="924"/>
      <c r="E910" s="923"/>
      <c r="I910" s="827"/>
      <c r="J910" s="827"/>
      <c r="K910" s="827"/>
    </row>
    <row r="911" spans="1:11" ht="15.75">
      <c r="A911" s="921"/>
      <c r="B911" s="922"/>
      <c r="C911" s="923"/>
      <c r="D911" s="924"/>
      <c r="E911" s="923"/>
      <c r="I911" s="827"/>
      <c r="J911" s="827"/>
      <c r="K911" s="827"/>
    </row>
    <row r="912" spans="1:11" ht="15.75">
      <c r="A912" s="921"/>
      <c r="B912" s="922"/>
      <c r="C912" s="923"/>
      <c r="D912" s="924"/>
      <c r="E912" s="923"/>
      <c r="I912" s="827"/>
      <c r="J912" s="827"/>
      <c r="K912" s="827"/>
    </row>
    <row r="913" spans="1:11" ht="15.75">
      <c r="A913" s="921"/>
      <c r="B913" s="922"/>
      <c r="C913" s="923"/>
      <c r="D913" s="924"/>
      <c r="E913" s="923"/>
      <c r="I913" s="827"/>
      <c r="J913" s="827"/>
      <c r="K913" s="827"/>
    </row>
    <row r="914" spans="1:11" ht="15.75">
      <c r="A914" s="921"/>
      <c r="B914" s="922"/>
      <c r="C914" s="923"/>
      <c r="D914" s="924"/>
      <c r="E914" s="923"/>
      <c r="I914" s="827"/>
      <c r="J914" s="827"/>
      <c r="K914" s="827"/>
    </row>
    <row r="915" spans="1:11" ht="15.75">
      <c r="A915" s="921"/>
      <c r="B915" s="922"/>
      <c r="C915" s="923"/>
      <c r="D915" s="924"/>
      <c r="E915" s="923"/>
      <c r="I915" s="827"/>
      <c r="J915" s="827"/>
      <c r="K915" s="827"/>
    </row>
    <row r="916" spans="1:11" ht="15.75">
      <c r="A916" s="921"/>
      <c r="B916" s="922"/>
      <c r="C916" s="923"/>
      <c r="D916" s="924"/>
      <c r="E916" s="923"/>
      <c r="I916" s="827"/>
      <c r="J916" s="827"/>
      <c r="K916" s="827"/>
    </row>
    <row r="917" spans="1:11" ht="15.75">
      <c r="A917" s="921"/>
      <c r="B917" s="922"/>
      <c r="C917" s="923"/>
      <c r="D917" s="924"/>
      <c r="E917" s="923"/>
      <c r="I917" s="827"/>
      <c r="J917" s="827"/>
      <c r="K917" s="827"/>
    </row>
    <row r="918" spans="1:11" ht="15.75">
      <c r="A918" s="921"/>
      <c r="B918" s="922"/>
      <c r="C918" s="923"/>
      <c r="D918" s="924"/>
      <c r="E918" s="923"/>
      <c r="I918" s="827"/>
      <c r="J918" s="827"/>
      <c r="K918" s="827"/>
    </row>
    <row r="919" spans="1:11" ht="15.75">
      <c r="A919" s="921"/>
      <c r="B919" s="922"/>
      <c r="C919" s="923"/>
      <c r="D919" s="924"/>
      <c r="E919" s="923"/>
      <c r="I919" s="827"/>
      <c r="J919" s="827"/>
      <c r="K919" s="827"/>
    </row>
    <row r="920" spans="1:11" ht="15.75">
      <c r="A920" s="921"/>
      <c r="B920" s="922"/>
      <c r="C920" s="923"/>
      <c r="D920" s="924"/>
      <c r="E920" s="923"/>
      <c r="I920" s="827"/>
      <c r="J920" s="827"/>
      <c r="K920" s="827"/>
    </row>
    <row r="921" spans="1:11" ht="15.75">
      <c r="A921" s="921"/>
      <c r="B921" s="922"/>
      <c r="C921" s="923"/>
      <c r="D921" s="924"/>
      <c r="E921" s="923"/>
      <c r="I921" s="827"/>
      <c r="J921" s="827"/>
      <c r="K921" s="827"/>
    </row>
    <row r="922" spans="1:11" ht="15.75">
      <c r="A922" s="921"/>
      <c r="B922" s="922"/>
      <c r="C922" s="923"/>
      <c r="D922" s="924"/>
      <c r="E922" s="923"/>
      <c r="I922" s="827"/>
      <c r="J922" s="827"/>
      <c r="K922" s="827"/>
    </row>
    <row r="923" spans="1:11" ht="15.75">
      <c r="A923" s="921"/>
      <c r="B923" s="922"/>
      <c r="C923" s="923"/>
      <c r="D923" s="924"/>
      <c r="E923" s="923"/>
      <c r="I923" s="827"/>
      <c r="J923" s="827"/>
      <c r="K923" s="827"/>
    </row>
    <row r="924" spans="1:11" ht="15.75">
      <c r="A924" s="921"/>
      <c r="B924" s="922"/>
      <c r="C924" s="923"/>
      <c r="D924" s="924"/>
      <c r="E924" s="923"/>
      <c r="I924" s="827"/>
      <c r="J924" s="827"/>
      <c r="K924" s="827"/>
    </row>
    <row r="925" spans="1:11" ht="15.75">
      <c r="A925" s="921"/>
      <c r="B925" s="922"/>
      <c r="C925" s="923"/>
      <c r="D925" s="924"/>
      <c r="E925" s="923"/>
      <c r="I925" s="827"/>
      <c r="J925" s="827"/>
      <c r="K925" s="827"/>
    </row>
    <row r="926" spans="1:11" ht="15.75">
      <c r="A926" s="921"/>
      <c r="B926" s="922"/>
      <c r="C926" s="923"/>
      <c r="D926" s="924"/>
      <c r="E926" s="923"/>
      <c r="I926" s="827"/>
      <c r="J926" s="827"/>
      <c r="K926" s="827"/>
    </row>
    <row r="927" spans="1:11" ht="15.75">
      <c r="A927" s="921"/>
      <c r="B927" s="922"/>
      <c r="C927" s="923"/>
      <c r="D927" s="924"/>
      <c r="E927" s="923"/>
      <c r="I927" s="827"/>
      <c r="J927" s="827"/>
      <c r="K927" s="827"/>
    </row>
    <row r="928" spans="1:11" ht="15.75">
      <c r="A928" s="921"/>
      <c r="B928" s="922"/>
      <c r="C928" s="923"/>
      <c r="D928" s="924"/>
      <c r="E928" s="923"/>
      <c r="I928" s="827"/>
      <c r="J928" s="827"/>
      <c r="K928" s="827"/>
    </row>
    <row r="929" spans="1:11" ht="15.75">
      <c r="A929" s="921"/>
      <c r="B929" s="922"/>
      <c r="C929" s="923"/>
      <c r="D929" s="924"/>
      <c r="E929" s="923"/>
      <c r="I929" s="827"/>
      <c r="J929" s="827"/>
      <c r="K929" s="827"/>
    </row>
    <row r="930" spans="1:11" ht="15.75">
      <c r="A930" s="921"/>
      <c r="B930" s="922"/>
      <c r="C930" s="923"/>
      <c r="D930" s="924"/>
      <c r="E930" s="923"/>
      <c r="I930" s="827"/>
      <c r="J930" s="827"/>
      <c r="K930" s="827"/>
    </row>
    <row r="931" spans="1:11" ht="15.75">
      <c r="A931" s="921"/>
      <c r="B931" s="922"/>
      <c r="C931" s="923"/>
      <c r="D931" s="924"/>
      <c r="E931" s="923"/>
      <c r="I931" s="827"/>
      <c r="J931" s="827"/>
      <c r="K931" s="827"/>
    </row>
    <row r="932" spans="1:11" ht="15.75">
      <c r="A932" s="921"/>
      <c r="B932" s="922"/>
      <c r="C932" s="923"/>
      <c r="D932" s="924"/>
      <c r="E932" s="923"/>
      <c r="I932" s="827"/>
      <c r="J932" s="827"/>
      <c r="K932" s="827"/>
    </row>
    <row r="933" spans="1:11" ht="15.75">
      <c r="A933" s="921"/>
      <c r="B933" s="922"/>
      <c r="C933" s="923"/>
      <c r="D933" s="924"/>
      <c r="E933" s="923"/>
      <c r="I933" s="827"/>
      <c r="J933" s="827"/>
      <c r="K933" s="827"/>
    </row>
    <row r="934" spans="1:11" ht="15.75">
      <c r="A934" s="921"/>
      <c r="B934" s="922"/>
      <c r="C934" s="923"/>
      <c r="D934" s="924"/>
      <c r="E934" s="923"/>
      <c r="I934" s="827"/>
      <c r="J934" s="827"/>
      <c r="K934" s="827"/>
    </row>
    <row r="935" spans="1:11" ht="15.75">
      <c r="A935" s="921"/>
      <c r="B935" s="922"/>
      <c r="C935" s="923"/>
      <c r="D935" s="924"/>
      <c r="E935" s="923"/>
      <c r="I935" s="827"/>
      <c r="J935" s="827"/>
      <c r="K935" s="827"/>
    </row>
    <row r="936" spans="1:11" ht="15.75">
      <c r="A936" s="921"/>
      <c r="B936" s="922"/>
      <c r="C936" s="923"/>
      <c r="D936" s="924"/>
      <c r="E936" s="923"/>
      <c r="I936" s="827"/>
      <c r="J936" s="827"/>
      <c r="K936" s="827"/>
    </row>
    <row r="937" spans="1:11" ht="15.75">
      <c r="A937" s="921"/>
      <c r="B937" s="922"/>
      <c r="C937" s="923"/>
      <c r="D937" s="924"/>
      <c r="E937" s="923"/>
      <c r="I937" s="827"/>
      <c r="J937" s="827"/>
      <c r="K937" s="827"/>
    </row>
    <row r="938" spans="1:11" ht="15.75">
      <c r="A938" s="921"/>
      <c r="B938" s="922"/>
      <c r="C938" s="923"/>
      <c r="D938" s="924"/>
      <c r="E938" s="923"/>
      <c r="I938" s="827"/>
      <c r="J938" s="827"/>
      <c r="K938" s="827"/>
    </row>
    <row r="939" spans="1:11" ht="15.75">
      <c r="A939" s="921"/>
      <c r="B939" s="922"/>
      <c r="C939" s="923"/>
      <c r="D939" s="924"/>
      <c r="E939" s="923"/>
      <c r="I939" s="827"/>
      <c r="J939" s="827"/>
      <c r="K939" s="827"/>
    </row>
    <row r="940" spans="1:11" ht="15.75">
      <c r="A940" s="921"/>
      <c r="B940" s="922"/>
      <c r="C940" s="923"/>
      <c r="D940" s="924"/>
      <c r="E940" s="923"/>
      <c r="I940" s="827"/>
      <c r="J940" s="827"/>
      <c r="K940" s="827"/>
    </row>
    <row r="941" spans="1:11" ht="15.75">
      <c r="A941" s="921"/>
      <c r="B941" s="922"/>
      <c r="C941" s="923"/>
      <c r="D941" s="924"/>
      <c r="E941" s="923"/>
      <c r="I941" s="827"/>
      <c r="J941" s="827"/>
      <c r="K941" s="827"/>
    </row>
    <row r="942" spans="1:11" ht="15.75">
      <c r="A942" s="921"/>
      <c r="B942" s="922"/>
      <c r="C942" s="923"/>
      <c r="D942" s="924"/>
      <c r="E942" s="923"/>
      <c r="I942" s="827"/>
      <c r="J942" s="827"/>
      <c r="K942" s="827"/>
    </row>
    <row r="943" spans="1:11" ht="15.75">
      <c r="A943" s="921"/>
      <c r="B943" s="922"/>
      <c r="C943" s="923"/>
      <c r="D943" s="924"/>
      <c r="E943" s="923"/>
      <c r="I943" s="827"/>
      <c r="J943" s="827"/>
      <c r="K943" s="827"/>
    </row>
    <row r="944" spans="1:11" ht="15.75">
      <c r="A944" s="921"/>
      <c r="B944" s="922"/>
      <c r="C944" s="923"/>
      <c r="D944" s="924"/>
      <c r="E944" s="923"/>
      <c r="I944" s="827"/>
      <c r="J944" s="827"/>
      <c r="K944" s="827"/>
    </row>
    <row r="945" spans="1:11" ht="15.75">
      <c r="A945" s="921"/>
      <c r="B945" s="922"/>
      <c r="C945" s="923"/>
      <c r="D945" s="924"/>
      <c r="E945" s="923"/>
      <c r="I945" s="827"/>
      <c r="J945" s="827"/>
      <c r="K945" s="827"/>
    </row>
    <row r="946" spans="1:11" ht="15.75">
      <c r="A946" s="921"/>
      <c r="B946" s="922"/>
      <c r="C946" s="923"/>
      <c r="D946" s="924"/>
      <c r="E946" s="923"/>
      <c r="I946" s="827"/>
      <c r="J946" s="827"/>
      <c r="K946" s="827"/>
    </row>
    <row r="947" spans="1:11" ht="15.75">
      <c r="A947" s="921"/>
      <c r="B947" s="922"/>
      <c r="C947" s="923"/>
      <c r="D947" s="924"/>
      <c r="E947" s="923"/>
      <c r="I947" s="827"/>
      <c r="J947" s="827"/>
      <c r="K947" s="827"/>
    </row>
    <row r="948" spans="1:11" ht="15.75">
      <c r="A948" s="921"/>
      <c r="B948" s="922"/>
      <c r="C948" s="923"/>
      <c r="D948" s="924"/>
      <c r="E948" s="923"/>
      <c r="I948" s="827"/>
      <c r="J948" s="827"/>
      <c r="K948" s="827"/>
    </row>
    <row r="949" spans="1:11" ht="15.75">
      <c r="A949" s="921"/>
      <c r="B949" s="922"/>
      <c r="C949" s="923"/>
      <c r="D949" s="924"/>
      <c r="E949" s="923"/>
      <c r="I949" s="827"/>
      <c r="J949" s="827"/>
      <c r="K949" s="827"/>
    </row>
    <row r="950" spans="1:11" ht="15.75">
      <c r="A950" s="921"/>
      <c r="B950" s="922"/>
      <c r="C950" s="923"/>
      <c r="D950" s="924"/>
      <c r="E950" s="923"/>
      <c r="I950" s="827"/>
      <c r="J950" s="827"/>
      <c r="K950" s="827"/>
    </row>
    <row r="951" spans="1:11" ht="15.75">
      <c r="A951" s="921"/>
      <c r="B951" s="922"/>
      <c r="C951" s="923"/>
      <c r="D951" s="924"/>
      <c r="E951" s="923"/>
      <c r="I951" s="827"/>
      <c r="J951" s="827"/>
      <c r="K951" s="827"/>
    </row>
    <row r="952" spans="1:11" ht="15.75">
      <c r="A952" s="921"/>
      <c r="B952" s="922"/>
      <c r="C952" s="923"/>
      <c r="D952" s="924"/>
      <c r="E952" s="923"/>
      <c r="I952" s="827"/>
      <c r="J952" s="827"/>
      <c r="K952" s="827"/>
    </row>
    <row r="953" spans="1:11" ht="15.75">
      <c r="A953" s="921"/>
      <c r="B953" s="922"/>
      <c r="C953" s="923"/>
      <c r="D953" s="924"/>
      <c r="E953" s="923"/>
      <c r="I953" s="827"/>
      <c r="J953" s="827"/>
      <c r="K953" s="827"/>
    </row>
    <row r="954" spans="1:11" ht="15.75">
      <c r="A954" s="921"/>
      <c r="B954" s="922"/>
      <c r="C954" s="923"/>
      <c r="D954" s="924"/>
      <c r="E954" s="923"/>
      <c r="I954" s="827"/>
      <c r="J954" s="827"/>
      <c r="K954" s="827"/>
    </row>
    <row r="955" spans="1:11" ht="15.75">
      <c r="A955" s="921"/>
      <c r="B955" s="922"/>
      <c r="C955" s="923"/>
      <c r="D955" s="924"/>
      <c r="E955" s="923"/>
      <c r="I955" s="827"/>
      <c r="J955" s="827"/>
      <c r="K955" s="827"/>
    </row>
    <row r="956" spans="1:11" ht="15.75">
      <c r="A956" s="921"/>
      <c r="B956" s="922"/>
      <c r="C956" s="923"/>
      <c r="D956" s="924"/>
      <c r="E956" s="923"/>
      <c r="I956" s="827"/>
      <c r="J956" s="827"/>
      <c r="K956" s="827"/>
    </row>
    <row r="957" spans="1:11" ht="15.75">
      <c r="A957" s="921"/>
      <c r="B957" s="922"/>
      <c r="C957" s="923"/>
      <c r="D957" s="924"/>
      <c r="E957" s="923"/>
      <c r="I957" s="827"/>
      <c r="J957" s="827"/>
      <c r="K957" s="827"/>
    </row>
    <row r="958" spans="1:11" ht="15.75">
      <c r="A958" s="921"/>
      <c r="B958" s="922"/>
      <c r="C958" s="923"/>
      <c r="D958" s="924"/>
      <c r="E958" s="923"/>
      <c r="I958" s="827"/>
      <c r="J958" s="827"/>
      <c r="K958" s="827"/>
    </row>
    <row r="959" spans="1:11" ht="15.75">
      <c r="A959" s="921"/>
      <c r="B959" s="922"/>
      <c r="C959" s="923"/>
      <c r="D959" s="924"/>
      <c r="E959" s="923"/>
      <c r="I959" s="827"/>
      <c r="J959" s="827"/>
      <c r="K959" s="827"/>
    </row>
    <row r="960" spans="1:11" ht="15.75">
      <c r="A960" s="921"/>
      <c r="B960" s="922"/>
      <c r="C960" s="923"/>
      <c r="D960" s="924"/>
      <c r="E960" s="923"/>
      <c r="I960" s="827"/>
      <c r="J960" s="827"/>
      <c r="K960" s="827"/>
    </row>
    <row r="961" spans="1:11" ht="15.75">
      <c r="A961" s="921"/>
      <c r="B961" s="922"/>
      <c r="C961" s="923"/>
      <c r="D961" s="924"/>
      <c r="E961" s="923"/>
      <c r="I961" s="827"/>
      <c r="J961" s="827"/>
      <c r="K961" s="827"/>
    </row>
    <row r="962" spans="1:11" ht="15.75">
      <c r="A962" s="921"/>
      <c r="B962" s="922"/>
      <c r="C962" s="923"/>
      <c r="D962" s="924"/>
      <c r="E962" s="923"/>
      <c r="I962" s="827"/>
      <c r="J962" s="827"/>
      <c r="K962" s="827"/>
    </row>
    <row r="963" spans="1:11" ht="15.75">
      <c r="A963" s="921"/>
      <c r="B963" s="922"/>
      <c r="C963" s="923"/>
      <c r="D963" s="924"/>
      <c r="E963" s="923"/>
      <c r="I963" s="827"/>
      <c r="J963" s="827"/>
      <c r="K963" s="827"/>
    </row>
    <row r="964" spans="1:11" ht="15.75">
      <c r="A964" s="921"/>
      <c r="B964" s="922"/>
      <c r="C964" s="923"/>
      <c r="D964" s="924"/>
      <c r="E964" s="923"/>
      <c r="I964" s="827"/>
      <c r="J964" s="827"/>
      <c r="K964" s="827"/>
    </row>
    <row r="965" spans="1:11" ht="15.75">
      <c r="A965" s="921"/>
      <c r="B965" s="922"/>
      <c r="C965" s="923"/>
      <c r="D965" s="924"/>
      <c r="E965" s="923"/>
      <c r="I965" s="827"/>
      <c r="J965" s="827"/>
      <c r="K965" s="827"/>
    </row>
    <row r="966" spans="1:11" ht="15.75">
      <c r="A966" s="921"/>
      <c r="B966" s="922"/>
      <c r="C966" s="923"/>
      <c r="D966" s="924"/>
      <c r="E966" s="923"/>
      <c r="I966" s="827"/>
      <c r="J966" s="827"/>
      <c r="K966" s="827"/>
    </row>
    <row r="967" spans="1:11" ht="15.75">
      <c r="A967" s="921"/>
      <c r="B967" s="922"/>
      <c r="C967" s="923"/>
      <c r="D967" s="924"/>
      <c r="E967" s="923"/>
      <c r="I967" s="827"/>
      <c r="J967" s="827"/>
      <c r="K967" s="827"/>
    </row>
    <row r="968" spans="1:11" ht="15.75">
      <c r="A968" s="921"/>
      <c r="B968" s="922"/>
      <c r="C968" s="923"/>
      <c r="D968" s="924"/>
      <c r="E968" s="923"/>
      <c r="I968" s="827"/>
      <c r="J968" s="827"/>
      <c r="K968" s="827"/>
    </row>
    <row r="969" spans="1:11" ht="15.75">
      <c r="A969" s="921"/>
      <c r="B969" s="922"/>
      <c r="C969" s="923"/>
      <c r="D969" s="924"/>
      <c r="E969" s="923"/>
      <c r="I969" s="827"/>
      <c r="J969" s="827"/>
      <c r="K969" s="827"/>
    </row>
    <row r="970" spans="1:11" ht="15.75">
      <c r="A970" s="921"/>
      <c r="B970" s="922"/>
      <c r="C970" s="923"/>
      <c r="D970" s="924"/>
      <c r="E970" s="923"/>
      <c r="I970" s="827"/>
      <c r="J970" s="827"/>
      <c r="K970" s="827"/>
    </row>
    <row r="971" spans="1:11" ht="15.75">
      <c r="A971" s="921"/>
      <c r="B971" s="922"/>
      <c r="C971" s="923"/>
      <c r="D971" s="924"/>
      <c r="E971" s="923"/>
      <c r="I971" s="827"/>
      <c r="J971" s="827"/>
      <c r="K971" s="827"/>
    </row>
    <row r="972" spans="1:11" ht="15.75">
      <c r="A972" s="921"/>
      <c r="B972" s="922"/>
      <c r="C972" s="923"/>
      <c r="D972" s="924"/>
      <c r="E972" s="923"/>
      <c r="I972" s="827"/>
      <c r="J972" s="827"/>
      <c r="K972" s="827"/>
    </row>
    <row r="973" spans="1:11" ht="15.75">
      <c r="A973" s="921"/>
      <c r="B973" s="922"/>
      <c r="C973" s="923"/>
      <c r="D973" s="924"/>
      <c r="E973" s="923"/>
      <c r="I973" s="827"/>
      <c r="J973" s="827"/>
      <c r="K973" s="827"/>
    </row>
    <row r="974" spans="1:11" ht="15.75">
      <c r="A974" s="921"/>
      <c r="B974" s="922"/>
      <c r="C974" s="923"/>
      <c r="D974" s="924"/>
      <c r="E974" s="923"/>
      <c r="I974" s="827"/>
      <c r="J974" s="827"/>
      <c r="K974" s="827"/>
    </row>
    <row r="975" spans="1:11" ht="15.75">
      <c r="A975" s="921"/>
      <c r="B975" s="922"/>
      <c r="C975" s="923"/>
      <c r="D975" s="924"/>
      <c r="E975" s="923"/>
      <c r="I975" s="827"/>
      <c r="J975" s="827"/>
      <c r="K975" s="827"/>
    </row>
    <row r="976" spans="1:11" ht="15.75">
      <c r="A976" s="921"/>
      <c r="B976" s="922"/>
      <c r="C976" s="923"/>
      <c r="D976" s="924"/>
      <c r="E976" s="923"/>
      <c r="I976" s="827"/>
      <c r="J976" s="827"/>
      <c r="K976" s="827"/>
    </row>
    <row r="977" spans="1:11" ht="15.75">
      <c r="A977" s="921"/>
      <c r="B977" s="922"/>
      <c r="C977" s="923"/>
      <c r="D977" s="924"/>
      <c r="E977" s="923"/>
      <c r="I977" s="827"/>
      <c r="J977" s="827"/>
      <c r="K977" s="827"/>
    </row>
    <row r="978" spans="1:11" ht="15.75">
      <c r="A978" s="921"/>
      <c r="B978" s="922"/>
      <c r="C978" s="923"/>
      <c r="D978" s="924"/>
      <c r="E978" s="923"/>
      <c r="I978" s="827"/>
      <c r="J978" s="827"/>
      <c r="K978" s="827"/>
    </row>
    <row r="979" spans="1:11" ht="15.75">
      <c r="A979" s="921"/>
      <c r="B979" s="922"/>
      <c r="C979" s="923"/>
      <c r="D979" s="924"/>
      <c r="E979" s="923"/>
      <c r="I979" s="827"/>
      <c r="J979" s="827"/>
      <c r="K979" s="827"/>
    </row>
    <row r="980" spans="1:11" ht="15.75">
      <c r="A980" s="921"/>
      <c r="B980" s="922"/>
      <c r="C980" s="923"/>
      <c r="D980" s="924"/>
      <c r="E980" s="923"/>
      <c r="I980" s="827"/>
      <c r="J980" s="827"/>
      <c r="K980" s="827"/>
    </row>
    <row r="981" spans="1:11" ht="15.75">
      <c r="A981" s="921"/>
      <c r="B981" s="922"/>
      <c r="C981" s="923"/>
      <c r="D981" s="924"/>
      <c r="E981" s="923"/>
      <c r="I981" s="827"/>
      <c r="J981" s="827"/>
      <c r="K981" s="827"/>
    </row>
    <row r="982" spans="1:11" ht="15.75">
      <c r="A982" s="921"/>
      <c r="B982" s="922"/>
      <c r="C982" s="923"/>
      <c r="D982" s="924"/>
      <c r="E982" s="923"/>
      <c r="I982" s="827"/>
      <c r="J982" s="827"/>
      <c r="K982" s="827"/>
    </row>
    <row r="983" spans="1:11" ht="15.75">
      <c r="A983" s="921"/>
      <c r="B983" s="922"/>
      <c r="C983" s="923"/>
      <c r="D983" s="924"/>
      <c r="E983" s="923"/>
      <c r="I983" s="827"/>
      <c r="J983" s="827"/>
      <c r="K983" s="827"/>
    </row>
    <row r="984" spans="1:11" ht="15.75">
      <c r="A984" s="921"/>
      <c r="B984" s="922"/>
      <c r="C984" s="923"/>
      <c r="D984" s="924"/>
      <c r="E984" s="923"/>
      <c r="I984" s="827"/>
      <c r="J984" s="827"/>
      <c r="K984" s="827"/>
    </row>
    <row r="985" spans="1:11" ht="15.75">
      <c r="A985" s="921"/>
      <c r="B985" s="922"/>
      <c r="C985" s="923"/>
      <c r="D985" s="924"/>
      <c r="E985" s="923"/>
      <c r="I985" s="827"/>
      <c r="J985" s="827"/>
      <c r="K985" s="827"/>
    </row>
    <row r="986" spans="1:11" ht="15.75">
      <c r="A986" s="921"/>
      <c r="B986" s="922"/>
      <c r="C986" s="923"/>
      <c r="D986" s="924"/>
      <c r="E986" s="923"/>
      <c r="I986" s="827"/>
      <c r="J986" s="827"/>
      <c r="K986" s="827"/>
    </row>
    <row r="987" spans="1:11" ht="15.75">
      <c r="A987" s="921"/>
      <c r="B987" s="922"/>
      <c r="C987" s="923"/>
      <c r="D987" s="924"/>
      <c r="E987" s="923"/>
      <c r="I987" s="827"/>
      <c r="J987" s="827"/>
      <c r="K987" s="827"/>
    </row>
    <row r="988" spans="1:11" ht="15.75">
      <c r="A988" s="921"/>
      <c r="B988" s="922"/>
      <c r="C988" s="923"/>
      <c r="D988" s="924"/>
      <c r="E988" s="923"/>
      <c r="I988" s="827"/>
      <c r="J988" s="827"/>
      <c r="K988" s="827"/>
    </row>
    <row r="989" spans="1:11" ht="15.75">
      <c r="A989" s="921"/>
      <c r="B989" s="922"/>
      <c r="C989" s="923"/>
      <c r="D989" s="924"/>
      <c r="E989" s="923"/>
      <c r="I989" s="827"/>
      <c r="J989" s="827"/>
      <c r="K989" s="827"/>
    </row>
    <row r="990" spans="1:11" ht="15.75">
      <c r="A990" s="921"/>
      <c r="B990" s="922"/>
      <c r="C990" s="923"/>
      <c r="D990" s="924"/>
      <c r="E990" s="923"/>
      <c r="I990" s="827"/>
      <c r="J990" s="827"/>
      <c r="K990" s="827"/>
    </row>
    <row r="991" spans="1:11" ht="15.75">
      <c r="A991" s="921"/>
      <c r="B991" s="922"/>
      <c r="C991" s="923"/>
      <c r="D991" s="924"/>
      <c r="E991" s="923"/>
      <c r="I991" s="827"/>
      <c r="J991" s="827"/>
      <c r="K991" s="827"/>
    </row>
    <row r="992" spans="1:11" ht="15.75">
      <c r="A992" s="921"/>
      <c r="B992" s="922"/>
      <c r="C992" s="923"/>
      <c r="D992" s="924"/>
      <c r="E992" s="923"/>
      <c r="I992" s="827"/>
      <c r="J992" s="827"/>
      <c r="K992" s="827"/>
    </row>
    <row r="993" spans="1:11" ht="15.75">
      <c r="A993" s="921"/>
      <c r="B993" s="922"/>
      <c r="C993" s="923"/>
      <c r="D993" s="924"/>
      <c r="E993" s="923"/>
      <c r="I993" s="827"/>
      <c r="J993" s="827"/>
      <c r="K993" s="827"/>
    </row>
    <row r="994" spans="1:11" ht="15.75">
      <c r="A994" s="921"/>
      <c r="B994" s="922"/>
      <c r="C994" s="923"/>
      <c r="D994" s="924"/>
      <c r="E994" s="923"/>
      <c r="I994" s="827"/>
      <c r="J994" s="827"/>
      <c r="K994" s="827"/>
    </row>
    <row r="995" spans="1:11" ht="15.75">
      <c r="A995" s="921"/>
      <c r="B995" s="922"/>
      <c r="C995" s="923"/>
      <c r="D995" s="924"/>
      <c r="E995" s="923"/>
      <c r="I995" s="827"/>
      <c r="J995" s="827"/>
      <c r="K995" s="827"/>
    </row>
    <row r="996" spans="1:11" ht="15.75">
      <c r="A996" s="921"/>
      <c r="B996" s="922"/>
      <c r="C996" s="923"/>
      <c r="D996" s="924"/>
      <c r="E996" s="923"/>
      <c r="I996" s="827"/>
      <c r="J996" s="827"/>
      <c r="K996" s="827"/>
    </row>
    <row r="997" spans="1:11" ht="15.75">
      <c r="A997" s="921"/>
      <c r="B997" s="922"/>
      <c r="C997" s="923"/>
      <c r="D997" s="924"/>
      <c r="E997" s="923"/>
      <c r="I997" s="827"/>
      <c r="J997" s="827"/>
      <c r="K997" s="827"/>
    </row>
    <row r="998" spans="1:11" ht="15.75">
      <c r="A998" s="921"/>
      <c r="B998" s="922"/>
      <c r="C998" s="923"/>
      <c r="D998" s="924"/>
      <c r="E998" s="923"/>
      <c r="I998" s="827"/>
      <c r="J998" s="827"/>
      <c r="K998" s="827"/>
    </row>
    <row r="999" spans="1:11" ht="15.75">
      <c r="A999" s="921"/>
      <c r="B999" s="922"/>
      <c r="C999" s="923"/>
      <c r="D999" s="924"/>
      <c r="E999" s="923"/>
      <c r="I999" s="827"/>
      <c r="J999" s="827"/>
      <c r="K999" s="827"/>
    </row>
    <row r="1000" spans="1:11" ht="15.75">
      <c r="A1000" s="921"/>
      <c r="B1000" s="922"/>
      <c r="C1000" s="923"/>
      <c r="D1000" s="924"/>
      <c r="E1000" s="923"/>
      <c r="I1000" s="827"/>
      <c r="J1000" s="827"/>
      <c r="K1000" s="827"/>
    </row>
    <row r="1001" spans="1:11" ht="15.75">
      <c r="A1001" s="921"/>
      <c r="B1001" s="922"/>
      <c r="C1001" s="923"/>
      <c r="D1001" s="924"/>
      <c r="E1001" s="923"/>
      <c r="I1001" s="827"/>
      <c r="J1001" s="827"/>
      <c r="K1001" s="827"/>
    </row>
    <row r="1002" spans="1:11" ht="15.75">
      <c r="A1002" s="921"/>
      <c r="B1002" s="922"/>
      <c r="C1002" s="923"/>
      <c r="D1002" s="924"/>
      <c r="E1002" s="923"/>
      <c r="I1002" s="827"/>
      <c r="J1002" s="827"/>
      <c r="K1002" s="827"/>
    </row>
    <row r="1003" spans="1:11" ht="15.75">
      <c r="A1003" s="921"/>
      <c r="B1003" s="922"/>
      <c r="C1003" s="923"/>
      <c r="D1003" s="924"/>
      <c r="E1003" s="923"/>
      <c r="I1003" s="827"/>
      <c r="J1003" s="827"/>
      <c r="K1003" s="827"/>
    </row>
    <row r="1004" spans="1:11" ht="15.75">
      <c r="A1004" s="921"/>
      <c r="B1004" s="922"/>
      <c r="C1004" s="923"/>
      <c r="D1004" s="924"/>
      <c r="E1004" s="923"/>
      <c r="I1004" s="827"/>
      <c r="J1004" s="827"/>
      <c r="K1004" s="827"/>
    </row>
    <row r="1005" spans="1:11" ht="15.75">
      <c r="A1005" s="921"/>
      <c r="B1005" s="922"/>
      <c r="C1005" s="923"/>
      <c r="D1005" s="924"/>
      <c r="E1005" s="923"/>
      <c r="I1005" s="827"/>
      <c r="J1005" s="827"/>
      <c r="K1005" s="827"/>
    </row>
    <row r="1006" spans="1:11" ht="15.75">
      <c r="A1006" s="921"/>
      <c r="B1006" s="922"/>
      <c r="C1006" s="923"/>
      <c r="D1006" s="924"/>
      <c r="E1006" s="923"/>
      <c r="I1006" s="827"/>
      <c r="J1006" s="827"/>
      <c r="K1006" s="827"/>
    </row>
    <row r="1007" spans="1:11" ht="15.75">
      <c r="A1007" s="921"/>
      <c r="B1007" s="922"/>
      <c r="C1007" s="923"/>
      <c r="D1007" s="924"/>
      <c r="E1007" s="923"/>
      <c r="I1007" s="827"/>
      <c r="J1007" s="827"/>
      <c r="K1007" s="827"/>
    </row>
    <row r="1008" spans="1:11" ht="15.75">
      <c r="A1008" s="921"/>
      <c r="B1008" s="922"/>
      <c r="C1008" s="923"/>
      <c r="D1008" s="924"/>
      <c r="E1008" s="923"/>
      <c r="I1008" s="827"/>
      <c r="J1008" s="827"/>
      <c r="K1008" s="827"/>
    </row>
    <row r="1009" spans="1:11" ht="15.75">
      <c r="A1009" s="921"/>
      <c r="B1009" s="922"/>
      <c r="C1009" s="923"/>
      <c r="D1009" s="924"/>
      <c r="E1009" s="923"/>
      <c r="I1009" s="827"/>
      <c r="J1009" s="827"/>
      <c r="K1009" s="827"/>
    </row>
    <row r="1010" spans="1:11" ht="15.75">
      <c r="A1010" s="921"/>
      <c r="B1010" s="922"/>
      <c r="C1010" s="923"/>
      <c r="D1010" s="924"/>
      <c r="E1010" s="923"/>
      <c r="I1010" s="827"/>
      <c r="J1010" s="827"/>
      <c r="K1010" s="827"/>
    </row>
    <row r="1011" spans="1:11" ht="15.75">
      <c r="A1011" s="921"/>
      <c r="B1011" s="922"/>
      <c r="C1011" s="923"/>
      <c r="D1011" s="924"/>
      <c r="E1011" s="923"/>
      <c r="I1011" s="827"/>
      <c r="J1011" s="827"/>
      <c r="K1011" s="827"/>
    </row>
    <row r="1012" spans="1:11" ht="15.75">
      <c r="A1012" s="921"/>
      <c r="B1012" s="922"/>
      <c r="C1012" s="923"/>
      <c r="D1012" s="924"/>
      <c r="E1012" s="923"/>
      <c r="I1012" s="827"/>
      <c r="J1012" s="827"/>
      <c r="K1012" s="827"/>
    </row>
    <row r="1013" spans="1:11" ht="15.75">
      <c r="A1013" s="921"/>
      <c r="B1013" s="922"/>
      <c r="C1013" s="923"/>
      <c r="D1013" s="924"/>
      <c r="E1013" s="923"/>
      <c r="I1013" s="827"/>
      <c r="J1013" s="827"/>
      <c r="K1013" s="827"/>
    </row>
    <row r="1014" spans="1:11" ht="15.75">
      <c r="A1014" s="921"/>
      <c r="B1014" s="922"/>
      <c r="C1014" s="923"/>
      <c r="D1014" s="924"/>
      <c r="E1014" s="923"/>
      <c r="I1014" s="827"/>
      <c r="J1014" s="827"/>
      <c r="K1014" s="827"/>
    </row>
    <row r="1015" spans="1:11" ht="15.75">
      <c r="A1015" s="921"/>
      <c r="B1015" s="922"/>
      <c r="C1015" s="923"/>
      <c r="D1015" s="924"/>
      <c r="E1015" s="923"/>
      <c r="I1015" s="827"/>
      <c r="J1015" s="827"/>
      <c r="K1015" s="827"/>
    </row>
    <row r="1016" spans="1:11" ht="15.75">
      <c r="A1016" s="921"/>
      <c r="B1016" s="922"/>
      <c r="C1016" s="923"/>
      <c r="D1016" s="924"/>
      <c r="E1016" s="923"/>
      <c r="I1016" s="827"/>
      <c r="J1016" s="827"/>
      <c r="K1016" s="827"/>
    </row>
    <row r="1017" spans="1:11" ht="15.75">
      <c r="A1017" s="921"/>
      <c r="B1017" s="922"/>
      <c r="C1017" s="923"/>
      <c r="D1017" s="924"/>
      <c r="E1017" s="923"/>
      <c r="I1017" s="827"/>
      <c r="J1017" s="827"/>
      <c r="K1017" s="827"/>
    </row>
    <row r="1018" spans="1:11" ht="15.75">
      <c r="A1018" s="921"/>
      <c r="B1018" s="922"/>
      <c r="C1018" s="923"/>
      <c r="D1018" s="924"/>
      <c r="E1018" s="923"/>
      <c r="I1018" s="827"/>
      <c r="J1018" s="827"/>
      <c r="K1018" s="827"/>
    </row>
    <row r="1019" spans="1:11" ht="15.75">
      <c r="A1019" s="921"/>
      <c r="B1019" s="922"/>
      <c r="C1019" s="923"/>
      <c r="D1019" s="924"/>
      <c r="E1019" s="923"/>
      <c r="I1019" s="827"/>
      <c r="J1019" s="827"/>
      <c r="K1019" s="827"/>
    </row>
    <row r="1020" spans="1:11" ht="15.75">
      <c r="A1020" s="921"/>
      <c r="B1020" s="922"/>
      <c r="C1020" s="923"/>
      <c r="D1020" s="924"/>
      <c r="E1020" s="923"/>
      <c r="I1020" s="827"/>
      <c r="J1020" s="827"/>
      <c r="K1020" s="827"/>
    </row>
    <row r="1021" spans="1:11" ht="15.75">
      <c r="A1021" s="921"/>
      <c r="B1021" s="922"/>
      <c r="C1021" s="923"/>
      <c r="D1021" s="924"/>
      <c r="E1021" s="923"/>
      <c r="I1021" s="827"/>
      <c r="J1021" s="827"/>
      <c r="K1021" s="827"/>
    </row>
    <row r="1022" spans="1:11" ht="15.75">
      <c r="A1022" s="921"/>
      <c r="B1022" s="922"/>
      <c r="C1022" s="923"/>
      <c r="D1022" s="924"/>
      <c r="E1022" s="923"/>
      <c r="I1022" s="827"/>
      <c r="J1022" s="827"/>
      <c r="K1022" s="827"/>
    </row>
    <row r="1023" spans="1:11" ht="15.75">
      <c r="A1023" s="921"/>
      <c r="B1023" s="922"/>
      <c r="C1023" s="923"/>
      <c r="D1023" s="924"/>
      <c r="E1023" s="923"/>
      <c r="I1023" s="827"/>
      <c r="J1023" s="827"/>
      <c r="K1023" s="827"/>
    </row>
    <row r="1024" spans="1:11" ht="15.75">
      <c r="A1024" s="921"/>
      <c r="B1024" s="922"/>
      <c r="C1024" s="923"/>
      <c r="D1024" s="924"/>
      <c r="E1024" s="923"/>
      <c r="I1024" s="827"/>
      <c r="J1024" s="827"/>
      <c r="K1024" s="827"/>
    </row>
    <row r="1025" spans="1:11" ht="15.75">
      <c r="A1025" s="921"/>
      <c r="B1025" s="922"/>
      <c r="C1025" s="923"/>
      <c r="D1025" s="924"/>
      <c r="E1025" s="923"/>
      <c r="I1025" s="827"/>
      <c r="J1025" s="827"/>
      <c r="K1025" s="827"/>
    </row>
    <row r="1026" spans="1:11" ht="15.75">
      <c r="A1026" s="921"/>
      <c r="B1026" s="922"/>
      <c r="C1026" s="923"/>
      <c r="D1026" s="924"/>
      <c r="E1026" s="923"/>
      <c r="I1026" s="827"/>
      <c r="J1026" s="827"/>
      <c r="K1026" s="827"/>
    </row>
    <row r="1027" spans="1:11" ht="15.75">
      <c r="A1027" s="921"/>
      <c r="B1027" s="922"/>
      <c r="C1027" s="923"/>
      <c r="D1027" s="924"/>
      <c r="E1027" s="923"/>
      <c r="I1027" s="827"/>
      <c r="J1027" s="827"/>
      <c r="K1027" s="827"/>
    </row>
    <row r="1028" spans="1:11" ht="15.75">
      <c r="A1028" s="921"/>
      <c r="B1028" s="922"/>
      <c r="C1028" s="923"/>
      <c r="D1028" s="924"/>
      <c r="E1028" s="923"/>
      <c r="I1028" s="827"/>
      <c r="J1028" s="827"/>
      <c r="K1028" s="827"/>
    </row>
    <row r="1029" spans="1:11" ht="15.75">
      <c r="A1029" s="921"/>
      <c r="B1029" s="922"/>
      <c r="C1029" s="923"/>
      <c r="D1029" s="924"/>
      <c r="E1029" s="923"/>
      <c r="I1029" s="827"/>
      <c r="J1029" s="827"/>
      <c r="K1029" s="827"/>
    </row>
    <row r="1030" spans="1:11" ht="15.75">
      <c r="A1030" s="921"/>
      <c r="B1030" s="922"/>
      <c r="C1030" s="923"/>
      <c r="D1030" s="924"/>
      <c r="E1030" s="923"/>
      <c r="I1030" s="827"/>
      <c r="J1030" s="827"/>
      <c r="K1030" s="827"/>
    </row>
    <row r="1031" spans="1:11" ht="15.75">
      <c r="A1031" s="921"/>
      <c r="B1031" s="922"/>
      <c r="C1031" s="923"/>
      <c r="D1031" s="924"/>
      <c r="E1031" s="923"/>
      <c r="I1031" s="827"/>
      <c r="J1031" s="827"/>
      <c r="K1031" s="827"/>
    </row>
    <row r="1032" spans="1:11" ht="15.75">
      <c r="A1032" s="921"/>
      <c r="B1032" s="922"/>
      <c r="C1032" s="923"/>
      <c r="D1032" s="924"/>
      <c r="E1032" s="923"/>
      <c r="I1032" s="827"/>
      <c r="J1032" s="827"/>
      <c r="K1032" s="827"/>
    </row>
    <row r="1033" spans="1:11" ht="15.75">
      <c r="A1033" s="921"/>
      <c r="B1033" s="922"/>
      <c r="C1033" s="923"/>
      <c r="D1033" s="924"/>
      <c r="E1033" s="923"/>
      <c r="I1033" s="827"/>
      <c r="J1033" s="827"/>
      <c r="K1033" s="827"/>
    </row>
    <row r="1034" spans="1:11" ht="15.75">
      <c r="A1034" s="921"/>
      <c r="B1034" s="922"/>
      <c r="C1034" s="923"/>
      <c r="D1034" s="924"/>
      <c r="E1034" s="923"/>
      <c r="I1034" s="827"/>
      <c r="J1034" s="827"/>
      <c r="K1034" s="827"/>
    </row>
    <row r="1035" spans="1:11" ht="15.75">
      <c r="A1035" s="921"/>
      <c r="B1035" s="922"/>
      <c r="C1035" s="923"/>
      <c r="D1035" s="924"/>
      <c r="E1035" s="923"/>
      <c r="I1035" s="827"/>
      <c r="J1035" s="827"/>
      <c r="K1035" s="827"/>
    </row>
    <row r="1036" spans="1:11" ht="15.75">
      <c r="A1036" s="921"/>
      <c r="B1036" s="922"/>
      <c r="C1036" s="923"/>
      <c r="D1036" s="924"/>
      <c r="E1036" s="923"/>
      <c r="I1036" s="827"/>
      <c r="J1036" s="827"/>
      <c r="K1036" s="827"/>
    </row>
    <row r="1037" spans="1:11" ht="15.75">
      <c r="A1037" s="921"/>
      <c r="B1037" s="922"/>
      <c r="C1037" s="923"/>
      <c r="D1037" s="924"/>
      <c r="E1037" s="923"/>
      <c r="I1037" s="827"/>
      <c r="J1037" s="827"/>
      <c r="K1037" s="827"/>
    </row>
    <row r="1038" spans="1:11" ht="15.75">
      <c r="A1038" s="921"/>
      <c r="B1038" s="922"/>
      <c r="C1038" s="923"/>
      <c r="D1038" s="924"/>
      <c r="E1038" s="923"/>
      <c r="I1038" s="827"/>
      <c r="J1038" s="827"/>
      <c r="K1038" s="827"/>
    </row>
    <row r="1039" spans="1:11" ht="15.75">
      <c r="A1039" s="921"/>
      <c r="B1039" s="922"/>
      <c r="C1039" s="923"/>
      <c r="D1039" s="924"/>
      <c r="E1039" s="923"/>
      <c r="I1039" s="827"/>
      <c r="J1039" s="827"/>
      <c r="K1039" s="827"/>
    </row>
    <row r="1040" spans="1:11" ht="15.75">
      <c r="A1040" s="921"/>
      <c r="B1040" s="922"/>
      <c r="C1040" s="923"/>
      <c r="D1040" s="924"/>
      <c r="E1040" s="923"/>
      <c r="I1040" s="827"/>
      <c r="J1040" s="827"/>
      <c r="K1040" s="827"/>
    </row>
    <row r="1041" spans="1:11" ht="15.75">
      <c r="A1041" s="921"/>
      <c r="B1041" s="922"/>
      <c r="C1041" s="923"/>
      <c r="D1041" s="924"/>
      <c r="E1041" s="923"/>
      <c r="I1041" s="827"/>
      <c r="J1041" s="827"/>
      <c r="K1041" s="827"/>
    </row>
    <row r="1042" spans="1:11" ht="15.75">
      <c r="A1042" s="921"/>
      <c r="B1042" s="922"/>
      <c r="C1042" s="923"/>
      <c r="D1042" s="924"/>
      <c r="E1042" s="923"/>
      <c r="I1042" s="827"/>
      <c r="J1042" s="827"/>
      <c r="K1042" s="827"/>
    </row>
    <row r="1043" spans="1:11" ht="15.75">
      <c r="A1043" s="921"/>
      <c r="B1043" s="922"/>
      <c r="C1043" s="923"/>
      <c r="D1043" s="924"/>
      <c r="E1043" s="923"/>
      <c r="I1043" s="827"/>
      <c r="J1043" s="827"/>
      <c r="K1043" s="827"/>
    </row>
    <row r="1044" spans="1:11" ht="15.75">
      <c r="A1044" s="921"/>
      <c r="B1044" s="922"/>
      <c r="C1044" s="923"/>
      <c r="D1044" s="924"/>
      <c r="E1044" s="923"/>
      <c r="I1044" s="827"/>
      <c r="J1044" s="827"/>
      <c r="K1044" s="827"/>
    </row>
    <row r="1045" spans="1:11" ht="15.75">
      <c r="A1045" s="921"/>
      <c r="B1045" s="922"/>
      <c r="C1045" s="923"/>
      <c r="D1045" s="924"/>
      <c r="E1045" s="923"/>
      <c r="I1045" s="827"/>
      <c r="J1045" s="827"/>
      <c r="K1045" s="827"/>
    </row>
    <row r="1046" spans="1:11" ht="15.75">
      <c r="A1046" s="921"/>
      <c r="B1046" s="922"/>
      <c r="C1046" s="923"/>
      <c r="D1046" s="924"/>
      <c r="E1046" s="923"/>
      <c r="I1046" s="827"/>
      <c r="J1046" s="827"/>
      <c r="K1046" s="827"/>
    </row>
    <row r="1047" spans="1:11" ht="15.75">
      <c r="A1047" s="921"/>
      <c r="B1047" s="922"/>
      <c r="C1047" s="923"/>
      <c r="D1047" s="924"/>
      <c r="E1047" s="923"/>
      <c r="I1047" s="827"/>
      <c r="J1047" s="827"/>
      <c r="K1047" s="827"/>
    </row>
    <row r="1048" spans="1:11" ht="15.75">
      <c r="A1048" s="921"/>
      <c r="B1048" s="922"/>
      <c r="C1048" s="923"/>
      <c r="D1048" s="924"/>
      <c r="E1048" s="923"/>
      <c r="I1048" s="827"/>
      <c r="J1048" s="827"/>
      <c r="K1048" s="827"/>
    </row>
    <row r="1049" spans="1:11" ht="15.75">
      <c r="A1049" s="921"/>
      <c r="B1049" s="922"/>
      <c r="C1049" s="923"/>
      <c r="D1049" s="924"/>
      <c r="E1049" s="923"/>
      <c r="I1049" s="827"/>
      <c r="J1049" s="827"/>
      <c r="K1049" s="827"/>
    </row>
    <row r="1050" spans="1:11" ht="15.75">
      <c r="A1050" s="921"/>
      <c r="B1050" s="922"/>
      <c r="C1050" s="923"/>
      <c r="D1050" s="924"/>
      <c r="E1050" s="923"/>
      <c r="I1050" s="827"/>
      <c r="J1050" s="827"/>
      <c r="K1050" s="827"/>
    </row>
    <row r="1051" spans="1:11" ht="15.75">
      <c r="A1051" s="921"/>
      <c r="B1051" s="922"/>
      <c r="C1051" s="923"/>
      <c r="D1051" s="924"/>
      <c r="E1051" s="923"/>
      <c r="I1051" s="827"/>
      <c r="J1051" s="827"/>
      <c r="K1051" s="827"/>
    </row>
    <row r="1052" spans="1:11" ht="15.75">
      <c r="A1052" s="921"/>
      <c r="B1052" s="922"/>
      <c r="C1052" s="923"/>
      <c r="D1052" s="924"/>
      <c r="E1052" s="923"/>
      <c r="I1052" s="827"/>
      <c r="J1052" s="827"/>
      <c r="K1052" s="827"/>
    </row>
    <row r="1053" spans="1:11" ht="15.75">
      <c r="A1053" s="921"/>
      <c r="B1053" s="922"/>
      <c r="C1053" s="923"/>
      <c r="D1053" s="924"/>
      <c r="E1053" s="923"/>
      <c r="I1053" s="827"/>
      <c r="J1053" s="827"/>
      <c r="K1053" s="827"/>
    </row>
    <row r="1054" spans="1:11" ht="15.75">
      <c r="A1054" s="921"/>
      <c r="B1054" s="922"/>
      <c r="C1054" s="923"/>
      <c r="D1054" s="924"/>
      <c r="E1054" s="923"/>
      <c r="I1054" s="827"/>
      <c r="J1054" s="827"/>
      <c r="K1054" s="827"/>
    </row>
    <row r="1055" spans="1:11" ht="15.75">
      <c r="A1055" s="921"/>
      <c r="B1055" s="922"/>
      <c r="C1055" s="923"/>
      <c r="D1055" s="924"/>
      <c r="E1055" s="923"/>
      <c r="I1055" s="827"/>
      <c r="J1055" s="827"/>
      <c r="K1055" s="827"/>
    </row>
    <row r="1056" spans="1:11" ht="15.75">
      <c r="A1056" s="921"/>
      <c r="B1056" s="922"/>
      <c r="C1056" s="923"/>
      <c r="D1056" s="924"/>
      <c r="E1056" s="923"/>
      <c r="I1056" s="827"/>
      <c r="J1056" s="827"/>
      <c r="K1056" s="827"/>
    </row>
    <row r="1057" spans="1:11" ht="15.75">
      <c r="A1057" s="921"/>
      <c r="B1057" s="922"/>
      <c r="C1057" s="923"/>
      <c r="D1057" s="924"/>
      <c r="E1057" s="923"/>
      <c r="I1057" s="827"/>
      <c r="J1057" s="827"/>
      <c r="K1057" s="827"/>
    </row>
    <row r="1058" spans="1:11" ht="15.75">
      <c r="A1058" s="921"/>
      <c r="B1058" s="922"/>
      <c r="C1058" s="923"/>
      <c r="D1058" s="924"/>
      <c r="E1058" s="923"/>
      <c r="I1058" s="827"/>
      <c r="J1058" s="827"/>
      <c r="K1058" s="827"/>
    </row>
    <row r="1059" spans="1:11" ht="15.75">
      <c r="A1059" s="921"/>
      <c r="B1059" s="922"/>
      <c r="C1059" s="923"/>
      <c r="D1059" s="924"/>
      <c r="E1059" s="923"/>
      <c r="I1059" s="827"/>
      <c r="J1059" s="827"/>
      <c r="K1059" s="827"/>
    </row>
    <row r="1060" spans="1:11" ht="15.75">
      <c r="A1060" s="921"/>
      <c r="B1060" s="922"/>
      <c r="C1060" s="923"/>
      <c r="D1060" s="924"/>
      <c r="E1060" s="923"/>
      <c r="I1060" s="827"/>
      <c r="J1060" s="827"/>
      <c r="K1060" s="827"/>
    </row>
    <row r="1061" spans="1:11" ht="15.75">
      <c r="A1061" s="921"/>
      <c r="B1061" s="922"/>
      <c r="C1061" s="923"/>
      <c r="D1061" s="924"/>
      <c r="E1061" s="923"/>
      <c r="I1061" s="827"/>
      <c r="J1061" s="827"/>
      <c r="K1061" s="827"/>
    </row>
    <row r="1062" spans="1:11" ht="15.75">
      <c r="A1062" s="921"/>
      <c r="B1062" s="922"/>
      <c r="C1062" s="923"/>
      <c r="D1062" s="924"/>
      <c r="E1062" s="923"/>
      <c r="I1062" s="827"/>
      <c r="J1062" s="827"/>
      <c r="K1062" s="827"/>
    </row>
    <row r="1063" spans="1:11" ht="15.75">
      <c r="A1063" s="921"/>
      <c r="B1063" s="922"/>
      <c r="C1063" s="923"/>
      <c r="D1063" s="924"/>
      <c r="E1063" s="923"/>
      <c r="I1063" s="827"/>
      <c r="J1063" s="827"/>
      <c r="K1063" s="827"/>
    </row>
    <row r="1064" spans="1:11" ht="15.75">
      <c r="A1064" s="921"/>
      <c r="B1064" s="922"/>
      <c r="C1064" s="923"/>
      <c r="D1064" s="924"/>
      <c r="E1064" s="923"/>
      <c r="I1064" s="827"/>
      <c r="J1064" s="827"/>
      <c r="K1064" s="827"/>
    </row>
    <row r="1065" spans="1:11" ht="15.75">
      <c r="A1065" s="921"/>
      <c r="B1065" s="922"/>
      <c r="C1065" s="923"/>
      <c r="D1065" s="924"/>
      <c r="E1065" s="923"/>
      <c r="I1065" s="827"/>
      <c r="J1065" s="827"/>
      <c r="K1065" s="827"/>
    </row>
    <row r="1066" spans="1:11" ht="15.75">
      <c r="A1066" s="921"/>
      <c r="B1066" s="922"/>
      <c r="C1066" s="923"/>
      <c r="D1066" s="924"/>
      <c r="E1066" s="923"/>
      <c r="I1066" s="827"/>
      <c r="J1066" s="827"/>
      <c r="K1066" s="827"/>
    </row>
    <row r="1067" spans="1:11" ht="15.75">
      <c r="A1067" s="921"/>
      <c r="B1067" s="922"/>
      <c r="C1067" s="923"/>
      <c r="D1067" s="924"/>
      <c r="E1067" s="923"/>
      <c r="I1067" s="827"/>
      <c r="J1067" s="827"/>
      <c r="K1067" s="827"/>
    </row>
    <row r="1068" spans="1:11" ht="15.75">
      <c r="A1068" s="921"/>
      <c r="B1068" s="922"/>
      <c r="C1068" s="923"/>
      <c r="D1068" s="924"/>
      <c r="E1068" s="923"/>
      <c r="I1068" s="827"/>
      <c r="J1068" s="827"/>
      <c r="K1068" s="827"/>
    </row>
    <row r="1069" spans="1:11" ht="15.75">
      <c r="A1069" s="921"/>
      <c r="B1069" s="922"/>
      <c r="C1069" s="923"/>
      <c r="D1069" s="924"/>
      <c r="E1069" s="923"/>
      <c r="I1069" s="827"/>
      <c r="J1069" s="827"/>
      <c r="K1069" s="827"/>
    </row>
    <row r="1070" spans="1:11" ht="15.75">
      <c r="A1070" s="921"/>
      <c r="B1070" s="922"/>
      <c r="C1070" s="923"/>
      <c r="D1070" s="924"/>
      <c r="E1070" s="923"/>
      <c r="I1070" s="827"/>
      <c r="J1070" s="827"/>
      <c r="K1070" s="827"/>
    </row>
    <row r="1071" spans="1:11" ht="15.75">
      <c r="A1071" s="921"/>
      <c r="B1071" s="922"/>
      <c r="C1071" s="923"/>
      <c r="D1071" s="924"/>
      <c r="E1071" s="923"/>
      <c r="I1071" s="827"/>
      <c r="J1071" s="827"/>
      <c r="K1071" s="827"/>
    </row>
    <row r="1072" spans="1:11" ht="15.75">
      <c r="A1072" s="921"/>
      <c r="B1072" s="922"/>
      <c r="C1072" s="923"/>
      <c r="D1072" s="924"/>
      <c r="E1072" s="923"/>
      <c r="I1072" s="827"/>
      <c r="J1072" s="827"/>
      <c r="K1072" s="827"/>
    </row>
    <row r="1073" spans="1:11" ht="15.75">
      <c r="A1073" s="921"/>
      <c r="B1073" s="922"/>
      <c r="C1073" s="923"/>
      <c r="D1073" s="924"/>
      <c r="E1073" s="923"/>
      <c r="I1073" s="827"/>
      <c r="J1073" s="827"/>
      <c r="K1073" s="827"/>
    </row>
    <row r="1074" spans="1:11" ht="15.75">
      <c r="A1074" s="921"/>
      <c r="B1074" s="922"/>
      <c r="C1074" s="923"/>
      <c r="D1074" s="924"/>
      <c r="E1074" s="923"/>
      <c r="I1074" s="827"/>
      <c r="J1074" s="827"/>
      <c r="K1074" s="827"/>
    </row>
    <row r="1075" spans="1:11" ht="15.75">
      <c r="A1075" s="921"/>
      <c r="B1075" s="922"/>
      <c r="C1075" s="923"/>
      <c r="D1075" s="924"/>
      <c r="E1075" s="923"/>
      <c r="I1075" s="827"/>
      <c r="J1075" s="827"/>
      <c r="K1075" s="827"/>
    </row>
    <row r="1076" spans="1:11" ht="15.75">
      <c r="A1076" s="921"/>
      <c r="B1076" s="922"/>
      <c r="C1076" s="923"/>
      <c r="D1076" s="924"/>
      <c r="E1076" s="923"/>
      <c r="I1076" s="827"/>
      <c r="J1076" s="827"/>
      <c r="K1076" s="827"/>
    </row>
    <row r="1077" spans="1:11" ht="15.75">
      <c r="A1077" s="921"/>
      <c r="B1077" s="922"/>
      <c r="C1077" s="923"/>
      <c r="D1077" s="924"/>
      <c r="E1077" s="923"/>
      <c r="I1077" s="827"/>
      <c r="J1077" s="827"/>
      <c r="K1077" s="827"/>
    </row>
    <row r="1078" spans="1:11" ht="15.75">
      <c r="A1078" s="921"/>
      <c r="B1078" s="922"/>
      <c r="C1078" s="923"/>
      <c r="D1078" s="924"/>
      <c r="E1078" s="923"/>
      <c r="I1078" s="827"/>
      <c r="J1078" s="827"/>
      <c r="K1078" s="827"/>
    </row>
    <row r="1079" spans="1:11" ht="15.75">
      <c r="A1079" s="921"/>
      <c r="B1079" s="922"/>
      <c r="C1079" s="923"/>
      <c r="D1079" s="924"/>
      <c r="E1079" s="923"/>
      <c r="I1079" s="827"/>
      <c r="J1079" s="827"/>
      <c r="K1079" s="827"/>
    </row>
    <row r="1080" spans="1:11" ht="15.75">
      <c r="A1080" s="921"/>
      <c r="B1080" s="922"/>
      <c r="C1080" s="923"/>
      <c r="D1080" s="924"/>
      <c r="E1080" s="923"/>
      <c r="I1080" s="827"/>
      <c r="J1080" s="827"/>
      <c r="K1080" s="827"/>
    </row>
    <row r="1081" spans="1:11" ht="15.75">
      <c r="A1081" s="921"/>
      <c r="B1081" s="922"/>
      <c r="C1081" s="923"/>
      <c r="D1081" s="924"/>
      <c r="E1081" s="923"/>
      <c r="I1081" s="827"/>
      <c r="J1081" s="827"/>
      <c r="K1081" s="827"/>
    </row>
    <row r="1082" spans="1:11" ht="15.75">
      <c r="A1082" s="921"/>
      <c r="B1082" s="922"/>
      <c r="C1082" s="923"/>
      <c r="D1082" s="924"/>
      <c r="E1082" s="923"/>
      <c r="I1082" s="827"/>
      <c r="J1082" s="827"/>
      <c r="K1082" s="827"/>
    </row>
    <row r="1083" spans="1:11" ht="15.75">
      <c r="A1083" s="921"/>
      <c r="B1083" s="922"/>
      <c r="C1083" s="923"/>
      <c r="D1083" s="924"/>
      <c r="E1083" s="923"/>
      <c r="I1083" s="827"/>
      <c r="J1083" s="827"/>
      <c r="K1083" s="827"/>
    </row>
    <row r="1084" spans="1:11" ht="15.75">
      <c r="A1084" s="921"/>
      <c r="B1084" s="922"/>
      <c r="C1084" s="923"/>
      <c r="D1084" s="924"/>
      <c r="E1084" s="923"/>
      <c r="I1084" s="827"/>
      <c r="J1084" s="827"/>
      <c r="K1084" s="827"/>
    </row>
    <row r="1085" spans="1:11" ht="15.75">
      <c r="A1085" s="921"/>
      <c r="B1085" s="922"/>
      <c r="C1085" s="923"/>
      <c r="D1085" s="924"/>
      <c r="E1085" s="923"/>
      <c r="I1085" s="827"/>
      <c r="J1085" s="827"/>
      <c r="K1085" s="827"/>
    </row>
    <row r="1086" spans="1:11" ht="15.75">
      <c r="A1086" s="921"/>
      <c r="B1086" s="922"/>
      <c r="C1086" s="923"/>
      <c r="D1086" s="924"/>
      <c r="E1086" s="923"/>
      <c r="I1086" s="827"/>
      <c r="J1086" s="827"/>
      <c r="K1086" s="827"/>
    </row>
    <row r="1087" spans="1:11" ht="15.75">
      <c r="A1087" s="921"/>
      <c r="B1087" s="922"/>
      <c r="C1087" s="923"/>
      <c r="D1087" s="924"/>
      <c r="E1087" s="923"/>
      <c r="I1087" s="827"/>
      <c r="J1087" s="827"/>
      <c r="K1087" s="827"/>
    </row>
    <row r="1088" spans="1:11" ht="15.75">
      <c r="A1088" s="921"/>
      <c r="B1088" s="922"/>
      <c r="C1088" s="923"/>
      <c r="D1088" s="924"/>
      <c r="E1088" s="923"/>
      <c r="I1088" s="827"/>
      <c r="J1088" s="827"/>
      <c r="K1088" s="827"/>
    </row>
    <row r="1089" spans="1:11" ht="15.75">
      <c r="A1089" s="921"/>
      <c r="B1089" s="922"/>
      <c r="C1089" s="923"/>
      <c r="D1089" s="924"/>
      <c r="E1089" s="923"/>
      <c r="I1089" s="827"/>
      <c r="J1089" s="827"/>
      <c r="K1089" s="827"/>
    </row>
    <row r="1090" spans="1:11" ht="15.75">
      <c r="A1090" s="921"/>
      <c r="B1090" s="922"/>
      <c r="C1090" s="923"/>
      <c r="D1090" s="924"/>
      <c r="E1090" s="923"/>
      <c r="I1090" s="827"/>
      <c r="J1090" s="827"/>
      <c r="K1090" s="827"/>
    </row>
    <row r="1091" spans="1:11" ht="15.75">
      <c r="A1091" s="921"/>
      <c r="B1091" s="922"/>
      <c r="C1091" s="923"/>
      <c r="D1091" s="924"/>
      <c r="E1091" s="923"/>
      <c r="I1091" s="827"/>
      <c r="J1091" s="827"/>
      <c r="K1091" s="827"/>
    </row>
    <row r="1092" spans="1:11" ht="15.75">
      <c r="A1092" s="921"/>
      <c r="B1092" s="922"/>
      <c r="C1092" s="923"/>
      <c r="D1092" s="924"/>
      <c r="E1092" s="923"/>
      <c r="I1092" s="827"/>
      <c r="J1092" s="827"/>
      <c r="K1092" s="827"/>
    </row>
    <row r="1093" spans="1:11" ht="15.75">
      <c r="A1093" s="921"/>
      <c r="B1093" s="922"/>
      <c r="C1093" s="923"/>
      <c r="D1093" s="924"/>
      <c r="E1093" s="923"/>
      <c r="I1093" s="827"/>
      <c r="J1093" s="827"/>
      <c r="K1093" s="827"/>
    </row>
    <row r="1094" spans="1:11" ht="15.75">
      <c r="A1094" s="921"/>
      <c r="B1094" s="922"/>
      <c r="C1094" s="923"/>
      <c r="D1094" s="924"/>
      <c r="E1094" s="923"/>
      <c r="I1094" s="827"/>
      <c r="J1094" s="827"/>
      <c r="K1094" s="827"/>
    </row>
    <row r="1095" spans="1:11" ht="15.75">
      <c r="A1095" s="921"/>
      <c r="B1095" s="922"/>
      <c r="C1095" s="923"/>
      <c r="D1095" s="924"/>
      <c r="E1095" s="923"/>
      <c r="I1095" s="827"/>
      <c r="J1095" s="827"/>
      <c r="K1095" s="827"/>
    </row>
    <row r="1096" spans="1:11" ht="15.75">
      <c r="A1096" s="921"/>
      <c r="B1096" s="922"/>
      <c r="C1096" s="923"/>
      <c r="D1096" s="924"/>
      <c r="E1096" s="923"/>
      <c r="I1096" s="827"/>
      <c r="J1096" s="827"/>
      <c r="K1096" s="827"/>
    </row>
    <row r="1097" spans="1:11" ht="15.75">
      <c r="A1097" s="921"/>
      <c r="B1097" s="922"/>
      <c r="C1097" s="923"/>
      <c r="D1097" s="924"/>
      <c r="E1097" s="923"/>
      <c r="I1097" s="827"/>
      <c r="J1097" s="827"/>
      <c r="K1097" s="827"/>
    </row>
    <row r="1098" spans="1:11" ht="15.75">
      <c r="A1098" s="921"/>
      <c r="B1098" s="922"/>
      <c r="C1098" s="923"/>
      <c r="D1098" s="924"/>
      <c r="E1098" s="923"/>
      <c r="I1098" s="827"/>
      <c r="J1098" s="827"/>
      <c r="K1098" s="827"/>
    </row>
    <row r="1099" spans="1:11" ht="15.75">
      <c r="A1099" s="921"/>
      <c r="B1099" s="922"/>
      <c r="C1099" s="923"/>
      <c r="D1099" s="924"/>
      <c r="E1099" s="923"/>
      <c r="I1099" s="827"/>
      <c r="J1099" s="827"/>
      <c r="K1099" s="827"/>
    </row>
    <row r="1100" spans="1:11" ht="15.75">
      <c r="A1100" s="921"/>
      <c r="B1100" s="922"/>
      <c r="C1100" s="923"/>
      <c r="D1100" s="924"/>
      <c r="E1100" s="923"/>
      <c r="I1100" s="827"/>
      <c r="J1100" s="827"/>
      <c r="K1100" s="827"/>
    </row>
    <row r="1101" spans="1:11" ht="15.75">
      <c r="A1101" s="921"/>
      <c r="B1101" s="922"/>
      <c r="C1101" s="923"/>
      <c r="D1101" s="924"/>
      <c r="E1101" s="923"/>
      <c r="I1101" s="827"/>
      <c r="J1101" s="827"/>
      <c r="K1101" s="827"/>
    </row>
    <row r="1102" spans="1:11" ht="15.75">
      <c r="A1102" s="921"/>
      <c r="B1102" s="922"/>
      <c r="C1102" s="923"/>
      <c r="D1102" s="924"/>
      <c r="E1102" s="923"/>
      <c r="I1102" s="827"/>
      <c r="J1102" s="827"/>
      <c r="K1102" s="827"/>
    </row>
    <row r="1103" spans="1:11" ht="15.75">
      <c r="A1103" s="921"/>
      <c r="B1103" s="922"/>
      <c r="C1103" s="923"/>
      <c r="D1103" s="924"/>
      <c r="E1103" s="923"/>
      <c r="I1103" s="827"/>
      <c r="J1103" s="827"/>
      <c r="K1103" s="827"/>
    </row>
    <row r="1104" spans="1:11" ht="15.75">
      <c r="A1104" s="921"/>
      <c r="B1104" s="922"/>
      <c r="C1104" s="923"/>
      <c r="D1104" s="924"/>
      <c r="E1104" s="923"/>
      <c r="I1104" s="827"/>
      <c r="J1104" s="827"/>
      <c r="K1104" s="827"/>
    </row>
    <row r="1105" spans="1:11" ht="15.75">
      <c r="A1105" s="921"/>
      <c r="B1105" s="922"/>
      <c r="C1105" s="923"/>
      <c r="D1105" s="924"/>
      <c r="E1105" s="923"/>
      <c r="I1105" s="827"/>
      <c r="J1105" s="827"/>
      <c r="K1105" s="827"/>
    </row>
    <row r="1106" spans="1:11" ht="15.75">
      <c r="A1106" s="921"/>
      <c r="B1106" s="922"/>
      <c r="C1106" s="923"/>
      <c r="D1106" s="924"/>
      <c r="E1106" s="923"/>
      <c r="I1106" s="827"/>
      <c r="J1106" s="827"/>
      <c r="K1106" s="827"/>
    </row>
    <row r="1107" spans="1:11" ht="15.75">
      <c r="A1107" s="921"/>
      <c r="B1107" s="922"/>
      <c r="C1107" s="923"/>
      <c r="D1107" s="924"/>
      <c r="E1107" s="923"/>
      <c r="I1107" s="827"/>
      <c r="J1107" s="827"/>
      <c r="K1107" s="827"/>
    </row>
    <row r="1108" spans="1:11" ht="15.75">
      <c r="A1108" s="921"/>
      <c r="B1108" s="922"/>
      <c r="C1108" s="923"/>
      <c r="D1108" s="924"/>
      <c r="E1108" s="923"/>
      <c r="I1108" s="827"/>
      <c r="J1108" s="827"/>
      <c r="K1108" s="827"/>
    </row>
    <row r="1109" spans="1:11" ht="15.75">
      <c r="A1109" s="921"/>
      <c r="B1109" s="922"/>
      <c r="C1109" s="923"/>
      <c r="D1109" s="924"/>
      <c r="E1109" s="923"/>
      <c r="I1109" s="827"/>
      <c r="J1109" s="827"/>
      <c r="K1109" s="827"/>
    </row>
    <row r="1110" spans="1:11" ht="15.75">
      <c r="A1110" s="921"/>
      <c r="B1110" s="922"/>
      <c r="C1110" s="923"/>
      <c r="D1110" s="924"/>
      <c r="E1110" s="923"/>
      <c r="I1110" s="827"/>
      <c r="J1110" s="827"/>
      <c r="K1110" s="827"/>
    </row>
    <row r="1111" spans="1:11" ht="15.75">
      <c r="A1111" s="921"/>
      <c r="B1111" s="922"/>
      <c r="C1111" s="923"/>
      <c r="D1111" s="924"/>
      <c r="E1111" s="923"/>
      <c r="I1111" s="827"/>
      <c r="J1111" s="827"/>
      <c r="K1111" s="827"/>
    </row>
    <row r="1112" spans="1:11" ht="15.75">
      <c r="A1112" s="921"/>
      <c r="B1112" s="922"/>
      <c r="C1112" s="923"/>
      <c r="D1112" s="924"/>
      <c r="E1112" s="923"/>
      <c r="I1112" s="827"/>
      <c r="J1112" s="827"/>
      <c r="K1112" s="827"/>
    </row>
    <row r="1113" spans="1:11" ht="15.75">
      <c r="A1113" s="921"/>
      <c r="B1113" s="922"/>
      <c r="C1113" s="923"/>
      <c r="D1113" s="924"/>
      <c r="E1113" s="923"/>
      <c r="I1113" s="827"/>
      <c r="J1113" s="827"/>
      <c r="K1113" s="827"/>
    </row>
    <row r="1114" spans="1:11" ht="15.75">
      <c r="A1114" s="921"/>
      <c r="B1114" s="922"/>
      <c r="C1114" s="923"/>
      <c r="D1114" s="924"/>
      <c r="E1114" s="923"/>
      <c r="I1114" s="827"/>
      <c r="J1114" s="827"/>
      <c r="K1114" s="827"/>
    </row>
    <row r="1115" spans="1:11" ht="15.75">
      <c r="A1115" s="921"/>
      <c r="B1115" s="922"/>
      <c r="C1115" s="923"/>
      <c r="D1115" s="924"/>
      <c r="E1115" s="923"/>
      <c r="I1115" s="827"/>
      <c r="J1115" s="827"/>
      <c r="K1115" s="827"/>
    </row>
    <row r="1116" spans="1:11" ht="15.75">
      <c r="A1116" s="921"/>
      <c r="B1116" s="922"/>
      <c r="C1116" s="923"/>
      <c r="D1116" s="924"/>
      <c r="E1116" s="923"/>
      <c r="I1116" s="827"/>
      <c r="J1116" s="827"/>
      <c r="K1116" s="827"/>
    </row>
    <row r="1117" spans="1:11" ht="15.75">
      <c r="A1117" s="921"/>
      <c r="B1117" s="922"/>
      <c r="C1117" s="923"/>
      <c r="D1117" s="924"/>
      <c r="E1117" s="923"/>
      <c r="I1117" s="827"/>
      <c r="J1117" s="827"/>
      <c r="K1117" s="827"/>
    </row>
    <row r="1118" spans="1:11" ht="15.75">
      <c r="A1118" s="921"/>
      <c r="B1118" s="922"/>
      <c r="C1118" s="923"/>
      <c r="D1118" s="924"/>
      <c r="E1118" s="923"/>
      <c r="I1118" s="827"/>
      <c r="J1118" s="827"/>
      <c r="K1118" s="827"/>
    </row>
    <row r="1119" spans="1:11" ht="15.75">
      <c r="A1119" s="921"/>
      <c r="B1119" s="922"/>
      <c r="C1119" s="923"/>
      <c r="D1119" s="924"/>
      <c r="E1119" s="923"/>
      <c r="I1119" s="827"/>
      <c r="J1119" s="827"/>
      <c r="K1119" s="827"/>
    </row>
    <row r="1120" spans="1:11" ht="15.75">
      <c r="A1120" s="921"/>
      <c r="B1120" s="922"/>
      <c r="C1120" s="923"/>
      <c r="D1120" s="924"/>
      <c r="E1120" s="923"/>
      <c r="I1120" s="827"/>
      <c r="J1120" s="827"/>
      <c r="K1120" s="827"/>
    </row>
    <row r="1121" spans="1:11" ht="15.75">
      <c r="A1121" s="921"/>
      <c r="B1121" s="922"/>
      <c r="C1121" s="923"/>
      <c r="D1121" s="924"/>
      <c r="E1121" s="923"/>
      <c r="I1121" s="827"/>
      <c r="J1121" s="827"/>
      <c r="K1121" s="827"/>
    </row>
    <row r="1122" spans="1:11" ht="15.75">
      <c r="A1122" s="921"/>
      <c r="B1122" s="922"/>
      <c r="C1122" s="923"/>
      <c r="D1122" s="924"/>
      <c r="E1122" s="923"/>
      <c r="I1122" s="827"/>
      <c r="J1122" s="827"/>
      <c r="K1122" s="827"/>
    </row>
    <row r="1123" spans="1:11" ht="15.75">
      <c r="A1123" s="921"/>
      <c r="B1123" s="922"/>
      <c r="C1123" s="923"/>
      <c r="D1123" s="924"/>
      <c r="E1123" s="923"/>
      <c r="I1123" s="827"/>
      <c r="J1123" s="827"/>
      <c r="K1123" s="827"/>
    </row>
    <row r="1124" spans="1:11" ht="15.75">
      <c r="A1124" s="921"/>
      <c r="B1124" s="922"/>
      <c r="C1124" s="923"/>
      <c r="D1124" s="924"/>
      <c r="E1124" s="923"/>
      <c r="I1124" s="827"/>
      <c r="J1124" s="827"/>
      <c r="K1124" s="827"/>
    </row>
    <row r="1125" spans="1:11" ht="15.75">
      <c r="A1125" s="921"/>
      <c r="B1125" s="922"/>
      <c r="C1125" s="923"/>
      <c r="D1125" s="924"/>
      <c r="E1125" s="923"/>
      <c r="I1125" s="827"/>
      <c r="J1125" s="827"/>
      <c r="K1125" s="827"/>
    </row>
    <row r="1126" spans="1:11" ht="15.75">
      <c r="A1126" s="921"/>
      <c r="B1126" s="922"/>
      <c r="C1126" s="923"/>
      <c r="D1126" s="924"/>
      <c r="E1126" s="923"/>
      <c r="I1126" s="827"/>
      <c r="J1126" s="827"/>
      <c r="K1126" s="827"/>
    </row>
    <row r="1127" spans="1:11" ht="15.75">
      <c r="A1127" s="921"/>
      <c r="B1127" s="922"/>
      <c r="C1127" s="923"/>
      <c r="D1127" s="924"/>
      <c r="E1127" s="923"/>
      <c r="I1127" s="827"/>
      <c r="J1127" s="827"/>
      <c r="K1127" s="827"/>
    </row>
    <row r="1128" spans="1:11" ht="15.75">
      <c r="A1128" s="921"/>
      <c r="B1128" s="922"/>
      <c r="C1128" s="923"/>
      <c r="D1128" s="924"/>
      <c r="E1128" s="923"/>
      <c r="I1128" s="827"/>
      <c r="J1128" s="827"/>
      <c r="K1128" s="827"/>
    </row>
    <row r="1129" spans="1:11" ht="15.75">
      <c r="A1129" s="921"/>
      <c r="B1129" s="922"/>
      <c r="C1129" s="923"/>
      <c r="D1129" s="924"/>
      <c r="E1129" s="923"/>
      <c r="I1129" s="827"/>
      <c r="J1129" s="827"/>
      <c r="K1129" s="827"/>
    </row>
    <row r="1130" spans="1:11" ht="15.75">
      <c r="A1130" s="921"/>
      <c r="B1130" s="922"/>
      <c r="C1130" s="923"/>
      <c r="D1130" s="924"/>
      <c r="E1130" s="923"/>
      <c r="I1130" s="827"/>
      <c r="J1130" s="827"/>
      <c r="K1130" s="827"/>
    </row>
    <row r="1131" spans="1:11" ht="15.75">
      <c r="A1131" s="921"/>
      <c r="B1131" s="922"/>
      <c r="C1131" s="923"/>
      <c r="D1131" s="924"/>
      <c r="E1131" s="923"/>
      <c r="I1131" s="827"/>
      <c r="J1131" s="827"/>
      <c r="K1131" s="827"/>
    </row>
    <row r="1132" spans="1:11" ht="15.75">
      <c r="A1132" s="921"/>
      <c r="B1132" s="922"/>
      <c r="C1132" s="923"/>
      <c r="D1132" s="924"/>
      <c r="E1132" s="923"/>
      <c r="I1132" s="827"/>
      <c r="J1132" s="827"/>
      <c r="K1132" s="827"/>
    </row>
    <row r="1133" spans="1:11" ht="15.75">
      <c r="A1133" s="921"/>
      <c r="B1133" s="922"/>
      <c r="C1133" s="923"/>
      <c r="D1133" s="924"/>
      <c r="E1133" s="923"/>
      <c r="I1133" s="827"/>
      <c r="J1133" s="827"/>
      <c r="K1133" s="827"/>
    </row>
    <row r="1134" spans="1:11" ht="15.75">
      <c r="A1134" s="921"/>
      <c r="B1134" s="922"/>
      <c r="C1134" s="923"/>
      <c r="D1134" s="924"/>
      <c r="E1134" s="923"/>
      <c r="I1134" s="827"/>
      <c r="J1134" s="827"/>
      <c r="K1134" s="827"/>
    </row>
    <row r="1135" spans="1:11" ht="15.75">
      <c r="A1135" s="921"/>
      <c r="B1135" s="922"/>
      <c r="C1135" s="923"/>
      <c r="D1135" s="924"/>
      <c r="E1135" s="923"/>
      <c r="I1135" s="827"/>
      <c r="J1135" s="827"/>
      <c r="K1135" s="827"/>
    </row>
    <row r="1136" spans="1:11" ht="15.75">
      <c r="A1136" s="921"/>
      <c r="B1136" s="922"/>
      <c r="C1136" s="923"/>
      <c r="D1136" s="924"/>
      <c r="E1136" s="923"/>
      <c r="I1136" s="827"/>
      <c r="J1136" s="827"/>
      <c r="K1136" s="827"/>
    </row>
    <row r="1137" spans="1:11" ht="15.75">
      <c r="A1137" s="921"/>
      <c r="B1137" s="922"/>
      <c r="C1137" s="923"/>
      <c r="D1137" s="924"/>
      <c r="E1137" s="923"/>
      <c r="I1137" s="827"/>
      <c r="J1137" s="827"/>
      <c r="K1137" s="827"/>
    </row>
    <row r="1138" spans="1:11" ht="15.75">
      <c r="A1138" s="921"/>
      <c r="B1138" s="922"/>
      <c r="C1138" s="923"/>
      <c r="D1138" s="924"/>
      <c r="E1138" s="923"/>
      <c r="I1138" s="827"/>
      <c r="J1138" s="827"/>
      <c r="K1138" s="827"/>
    </row>
    <row r="1139" spans="1:11" ht="15.75">
      <c r="A1139" s="921"/>
      <c r="B1139" s="922"/>
      <c r="C1139" s="923"/>
      <c r="D1139" s="924"/>
      <c r="E1139" s="923"/>
      <c r="I1139" s="827"/>
      <c r="J1139" s="827"/>
      <c r="K1139" s="827"/>
    </row>
    <row r="1140" spans="1:11" ht="15.75">
      <c r="A1140" s="921"/>
      <c r="B1140" s="922"/>
      <c r="C1140" s="923"/>
      <c r="D1140" s="924"/>
      <c r="E1140" s="923"/>
      <c r="I1140" s="827"/>
      <c r="J1140" s="827"/>
      <c r="K1140" s="827"/>
    </row>
    <row r="1141" spans="1:11" ht="15.75">
      <c r="A1141" s="921"/>
      <c r="B1141" s="922"/>
      <c r="C1141" s="923"/>
      <c r="D1141" s="924"/>
      <c r="E1141" s="923"/>
      <c r="I1141" s="827"/>
      <c r="J1141" s="827"/>
      <c r="K1141" s="827"/>
    </row>
    <row r="1142" spans="1:11" ht="15.75">
      <c r="A1142" s="921"/>
      <c r="B1142" s="922"/>
      <c r="C1142" s="923"/>
      <c r="D1142" s="924"/>
      <c r="E1142" s="923"/>
      <c r="I1142" s="827"/>
      <c r="J1142" s="827"/>
      <c r="K1142" s="827"/>
    </row>
    <row r="1143" spans="1:11" ht="15.75">
      <c r="A1143" s="921"/>
      <c r="B1143" s="922"/>
      <c r="C1143" s="923"/>
      <c r="D1143" s="924"/>
      <c r="E1143" s="923"/>
      <c r="I1143" s="827"/>
      <c r="J1143" s="827"/>
      <c r="K1143" s="827"/>
    </row>
    <row r="1144" spans="1:11" ht="15.75">
      <c r="A1144" s="921"/>
      <c r="B1144" s="922"/>
      <c r="C1144" s="923"/>
      <c r="D1144" s="924"/>
      <c r="E1144" s="923"/>
      <c r="I1144" s="827"/>
      <c r="J1144" s="827"/>
      <c r="K1144" s="827"/>
    </row>
    <row r="1145" spans="1:11" ht="15.75">
      <c r="A1145" s="921"/>
      <c r="B1145" s="922"/>
      <c r="C1145" s="923"/>
      <c r="D1145" s="924"/>
      <c r="E1145" s="923"/>
      <c r="I1145" s="827"/>
      <c r="J1145" s="827"/>
      <c r="K1145" s="827"/>
    </row>
    <row r="1146" spans="1:11" ht="15.75">
      <c r="A1146" s="921"/>
      <c r="B1146" s="922"/>
      <c r="C1146" s="923"/>
      <c r="D1146" s="924"/>
      <c r="E1146" s="923"/>
      <c r="I1146" s="827"/>
      <c r="J1146" s="827"/>
      <c r="K1146" s="827"/>
    </row>
    <row r="1147" spans="1:11" ht="15.75">
      <c r="A1147" s="921"/>
      <c r="B1147" s="922"/>
      <c r="C1147" s="923"/>
      <c r="D1147" s="924"/>
      <c r="E1147" s="923"/>
      <c r="I1147" s="827"/>
      <c r="J1147" s="827"/>
      <c r="K1147" s="827"/>
    </row>
    <row r="1148" spans="1:11" ht="15.75">
      <c r="A1148" s="921"/>
      <c r="B1148" s="922"/>
      <c r="C1148" s="923"/>
      <c r="D1148" s="924"/>
      <c r="E1148" s="923"/>
      <c r="I1148" s="827"/>
      <c r="J1148" s="827"/>
      <c r="K1148" s="827"/>
    </row>
    <row r="1149" spans="1:11" ht="15.75">
      <c r="A1149" s="921"/>
      <c r="B1149" s="922"/>
      <c r="C1149" s="923"/>
      <c r="D1149" s="924"/>
      <c r="E1149" s="923"/>
      <c r="I1149" s="827"/>
      <c r="J1149" s="827"/>
      <c r="K1149" s="827"/>
    </row>
    <row r="1150" spans="1:11" ht="15.75">
      <c r="A1150" s="921"/>
      <c r="B1150" s="922"/>
      <c r="C1150" s="923"/>
      <c r="D1150" s="924"/>
      <c r="E1150" s="923"/>
      <c r="I1150" s="827"/>
      <c r="J1150" s="827"/>
      <c r="K1150" s="827"/>
    </row>
    <row r="1151" spans="1:11" ht="15.75">
      <c r="A1151" s="921"/>
      <c r="B1151" s="922"/>
      <c r="C1151" s="923"/>
      <c r="D1151" s="924"/>
      <c r="E1151" s="923"/>
      <c r="I1151" s="827"/>
      <c r="J1151" s="827"/>
      <c r="K1151" s="827"/>
    </row>
    <row r="1152" spans="1:11" ht="15.75">
      <c r="A1152" s="921"/>
      <c r="B1152" s="922"/>
      <c r="C1152" s="923"/>
      <c r="D1152" s="924"/>
      <c r="E1152" s="923"/>
      <c r="I1152" s="827"/>
      <c r="J1152" s="827"/>
      <c r="K1152" s="827"/>
    </row>
    <row r="1153" spans="1:11" ht="15.75">
      <c r="A1153" s="921"/>
      <c r="B1153" s="922"/>
      <c r="C1153" s="923"/>
      <c r="D1153" s="924"/>
      <c r="E1153" s="923"/>
      <c r="I1153" s="827"/>
      <c r="J1153" s="827"/>
      <c r="K1153" s="827"/>
    </row>
    <row r="1154" spans="1:11" ht="15.75">
      <c r="A1154" s="921"/>
      <c r="B1154" s="922"/>
      <c r="C1154" s="923"/>
      <c r="D1154" s="924"/>
      <c r="E1154" s="923"/>
      <c r="I1154" s="827"/>
      <c r="J1154" s="827"/>
      <c r="K1154" s="827"/>
    </row>
    <row r="1155" spans="1:11" ht="15.75">
      <c r="A1155" s="921"/>
      <c r="B1155" s="922"/>
      <c r="C1155" s="923"/>
      <c r="D1155" s="924"/>
      <c r="E1155" s="923"/>
      <c r="I1155" s="827"/>
      <c r="J1155" s="827"/>
      <c r="K1155" s="827"/>
    </row>
    <row r="1156" spans="1:11" ht="15.75">
      <c r="A1156" s="921"/>
      <c r="B1156" s="922"/>
      <c r="C1156" s="923"/>
      <c r="D1156" s="924"/>
      <c r="E1156" s="923"/>
      <c r="I1156" s="827"/>
      <c r="J1156" s="827"/>
      <c r="K1156" s="827"/>
    </row>
    <row r="1157" spans="1:11" ht="15.75">
      <c r="A1157" s="921"/>
      <c r="B1157" s="922"/>
      <c r="C1157" s="923"/>
      <c r="D1157" s="924"/>
      <c r="E1157" s="923"/>
      <c r="I1157" s="827"/>
      <c r="J1157" s="827"/>
      <c r="K1157" s="827"/>
    </row>
    <row r="1158" spans="1:11" ht="15.75">
      <c r="A1158" s="921"/>
      <c r="B1158" s="922"/>
      <c r="C1158" s="923"/>
      <c r="D1158" s="924"/>
      <c r="E1158" s="923"/>
      <c r="I1158" s="827"/>
      <c r="J1158" s="827"/>
      <c r="K1158" s="827"/>
    </row>
    <row r="1159" spans="1:11" ht="15.75">
      <c r="A1159" s="921"/>
      <c r="B1159" s="922"/>
      <c r="C1159" s="923"/>
      <c r="D1159" s="924"/>
      <c r="E1159" s="923"/>
      <c r="I1159" s="827"/>
      <c r="J1159" s="827"/>
      <c r="K1159" s="827"/>
    </row>
    <row r="1160" spans="1:11" ht="15.75">
      <c r="A1160" s="921"/>
      <c r="B1160" s="922"/>
      <c r="C1160" s="923"/>
      <c r="D1160" s="924"/>
      <c r="E1160" s="923"/>
      <c r="I1160" s="827"/>
      <c r="J1160" s="827"/>
      <c r="K1160" s="827"/>
    </row>
    <row r="1161" spans="1:11" ht="15.75">
      <c r="A1161" s="921"/>
      <c r="B1161" s="922"/>
      <c r="C1161" s="923"/>
      <c r="D1161" s="924"/>
      <c r="E1161" s="923"/>
      <c r="I1161" s="827"/>
      <c r="J1161" s="827"/>
      <c r="K1161" s="827"/>
    </row>
    <row r="1162" spans="1:11" ht="15.75">
      <c r="A1162" s="921"/>
      <c r="B1162" s="922"/>
      <c r="C1162" s="923"/>
      <c r="D1162" s="924"/>
      <c r="E1162" s="923"/>
      <c r="I1162" s="827"/>
      <c r="J1162" s="827"/>
      <c r="K1162" s="827"/>
    </row>
    <row r="1163" spans="1:11" ht="15.75">
      <c r="A1163" s="921"/>
      <c r="B1163" s="922"/>
      <c r="C1163" s="923"/>
      <c r="D1163" s="924"/>
      <c r="E1163" s="923"/>
      <c r="I1163" s="827"/>
      <c r="J1163" s="827"/>
      <c r="K1163" s="827"/>
    </row>
    <row r="1164" spans="1:11" ht="15.75">
      <c r="A1164" s="921"/>
      <c r="B1164" s="922"/>
      <c r="C1164" s="923"/>
      <c r="D1164" s="924"/>
      <c r="E1164" s="923"/>
      <c r="I1164" s="827"/>
      <c r="J1164" s="827"/>
      <c r="K1164" s="827"/>
    </row>
    <row r="1165" spans="1:11" ht="15.75">
      <c r="A1165" s="921"/>
      <c r="B1165" s="922"/>
      <c r="C1165" s="923"/>
      <c r="D1165" s="924"/>
      <c r="E1165" s="923"/>
      <c r="I1165" s="827"/>
      <c r="J1165" s="827"/>
      <c r="K1165" s="827"/>
    </row>
    <row r="1166" spans="1:11" ht="15.75">
      <c r="A1166" s="921"/>
      <c r="B1166" s="922"/>
      <c r="C1166" s="923"/>
      <c r="D1166" s="924"/>
      <c r="E1166" s="923"/>
      <c r="I1166" s="827"/>
      <c r="J1166" s="827"/>
      <c r="K1166" s="827"/>
    </row>
    <row r="1167" spans="1:11" ht="15.75">
      <c r="A1167" s="921"/>
      <c r="B1167" s="922"/>
      <c r="C1167" s="923"/>
      <c r="D1167" s="924"/>
      <c r="E1167" s="923"/>
      <c r="I1167" s="827"/>
      <c r="J1167" s="827"/>
      <c r="K1167" s="827"/>
    </row>
    <row r="1168" spans="1:11" ht="15.75">
      <c r="A1168" s="921"/>
      <c r="B1168" s="922"/>
      <c r="C1168" s="923"/>
      <c r="D1168" s="924"/>
      <c r="E1168" s="923"/>
      <c r="I1168" s="827"/>
      <c r="J1168" s="827"/>
      <c r="K1168" s="827"/>
    </row>
    <row r="1169" spans="1:11" ht="15.75">
      <c r="A1169" s="921"/>
      <c r="B1169" s="922"/>
      <c r="C1169" s="923"/>
      <c r="D1169" s="924"/>
      <c r="E1169" s="923"/>
      <c r="I1169" s="827"/>
      <c r="J1169" s="827"/>
      <c r="K1169" s="827"/>
    </row>
    <row r="1170" spans="1:11" ht="15.75">
      <c r="A1170" s="921"/>
      <c r="B1170" s="922"/>
      <c r="C1170" s="923"/>
      <c r="D1170" s="924"/>
      <c r="E1170" s="923"/>
      <c r="I1170" s="827"/>
      <c r="J1170" s="827"/>
      <c r="K1170" s="827"/>
    </row>
    <row r="1171" spans="1:11" ht="15.75">
      <c r="A1171" s="921"/>
      <c r="B1171" s="922"/>
      <c r="C1171" s="923"/>
      <c r="D1171" s="924"/>
      <c r="E1171" s="923"/>
      <c r="I1171" s="827"/>
      <c r="J1171" s="827"/>
      <c r="K1171" s="827"/>
    </row>
    <row r="1172" spans="1:11" ht="15.75">
      <c r="A1172" s="921"/>
      <c r="B1172" s="922"/>
      <c r="C1172" s="923"/>
      <c r="D1172" s="924"/>
      <c r="E1172" s="923"/>
      <c r="I1172" s="827"/>
      <c r="J1172" s="827"/>
      <c r="K1172" s="827"/>
    </row>
    <row r="1173" spans="1:11" ht="15.75">
      <c r="A1173" s="921"/>
      <c r="B1173" s="922"/>
      <c r="C1173" s="923"/>
      <c r="D1173" s="924"/>
      <c r="E1173" s="923"/>
      <c r="I1173" s="827"/>
      <c r="J1173" s="827"/>
      <c r="K1173" s="827"/>
    </row>
    <row r="1174" spans="1:11" ht="15.75">
      <c r="A1174" s="921"/>
      <c r="B1174" s="922"/>
      <c r="C1174" s="923"/>
      <c r="D1174" s="924"/>
      <c r="E1174" s="923"/>
      <c r="I1174" s="827"/>
      <c r="J1174" s="827"/>
      <c r="K1174" s="827"/>
    </row>
    <row r="1175" spans="1:11" ht="15.75">
      <c r="A1175" s="921"/>
      <c r="B1175" s="922"/>
      <c r="C1175" s="923"/>
      <c r="D1175" s="924"/>
      <c r="E1175" s="923"/>
      <c r="I1175" s="827"/>
      <c r="J1175" s="827"/>
      <c r="K1175" s="827"/>
    </row>
    <row r="1176" spans="1:11" ht="15.75">
      <c r="A1176" s="921"/>
      <c r="B1176" s="922"/>
      <c r="C1176" s="923"/>
      <c r="D1176" s="924"/>
      <c r="E1176" s="923"/>
      <c r="I1176" s="827"/>
      <c r="J1176" s="827"/>
      <c r="K1176" s="827"/>
    </row>
    <row r="1177" spans="1:11" ht="15.75">
      <c r="A1177" s="921"/>
      <c r="B1177" s="922"/>
      <c r="C1177" s="923"/>
      <c r="D1177" s="924"/>
      <c r="E1177" s="923"/>
      <c r="I1177" s="827"/>
      <c r="J1177" s="827"/>
      <c r="K1177" s="827"/>
    </row>
    <row r="1178" spans="1:11" ht="15.75">
      <c r="A1178" s="921"/>
      <c r="B1178" s="922"/>
      <c r="C1178" s="923"/>
      <c r="D1178" s="924"/>
      <c r="E1178" s="923"/>
      <c r="I1178" s="827"/>
      <c r="J1178" s="827"/>
      <c r="K1178" s="827"/>
    </row>
    <row r="1179" spans="1:11" ht="15.75">
      <c r="A1179" s="921"/>
      <c r="B1179" s="922"/>
      <c r="C1179" s="923"/>
      <c r="D1179" s="924"/>
      <c r="E1179" s="923"/>
      <c r="I1179" s="827"/>
      <c r="J1179" s="827"/>
      <c r="K1179" s="827"/>
    </row>
    <row r="1180" spans="1:11" ht="15.75">
      <c r="A1180" s="921"/>
      <c r="B1180" s="922"/>
      <c r="C1180" s="923"/>
      <c r="D1180" s="924"/>
      <c r="E1180" s="923"/>
      <c r="I1180" s="827"/>
      <c r="J1180" s="827"/>
      <c r="K1180" s="827"/>
    </row>
    <row r="1181" spans="1:11" ht="15.75">
      <c r="A1181" s="921"/>
      <c r="B1181" s="922"/>
      <c r="C1181" s="923"/>
      <c r="D1181" s="924"/>
      <c r="E1181" s="923"/>
      <c r="I1181" s="827"/>
      <c r="J1181" s="827"/>
      <c r="K1181" s="827"/>
    </row>
    <row r="1182" spans="1:11" ht="15.75">
      <c r="A1182" s="921"/>
      <c r="B1182" s="922"/>
      <c r="C1182" s="923"/>
      <c r="D1182" s="924"/>
      <c r="E1182" s="923"/>
      <c r="I1182" s="827"/>
      <c r="J1182" s="827"/>
      <c r="K1182" s="827"/>
    </row>
    <row r="1183" spans="1:11" ht="15.75">
      <c r="A1183" s="921"/>
      <c r="B1183" s="922"/>
      <c r="C1183" s="923"/>
      <c r="D1183" s="924"/>
      <c r="E1183" s="923"/>
      <c r="I1183" s="827"/>
      <c r="J1183" s="827"/>
      <c r="K1183" s="827"/>
    </row>
    <row r="1184" spans="1:11" ht="15.75">
      <c r="A1184" s="921"/>
      <c r="B1184" s="922"/>
      <c r="C1184" s="923"/>
      <c r="D1184" s="924"/>
      <c r="E1184" s="923"/>
      <c r="I1184" s="827"/>
      <c r="J1184" s="827"/>
      <c r="K1184" s="827"/>
    </row>
    <row r="1185" spans="1:11" ht="15.75">
      <c r="A1185" s="921"/>
      <c r="B1185" s="922"/>
      <c r="C1185" s="923"/>
      <c r="D1185" s="924"/>
      <c r="E1185" s="923"/>
      <c r="I1185" s="827"/>
      <c r="J1185" s="827"/>
      <c r="K1185" s="827"/>
    </row>
    <row r="1186" spans="1:11" ht="15.75">
      <c r="A1186" s="921"/>
      <c r="B1186" s="922"/>
      <c r="C1186" s="923"/>
      <c r="D1186" s="924"/>
      <c r="E1186" s="923"/>
      <c r="I1186" s="827"/>
      <c r="J1186" s="827"/>
      <c r="K1186" s="827"/>
    </row>
    <row r="1187" spans="1:11" ht="15.75">
      <c r="A1187" s="921"/>
      <c r="B1187" s="922"/>
      <c r="C1187" s="923"/>
      <c r="D1187" s="924"/>
      <c r="E1187" s="923"/>
      <c r="I1187" s="827"/>
      <c r="J1187" s="827"/>
      <c r="K1187" s="827"/>
    </row>
    <row r="1188" spans="1:11" ht="15.75">
      <c r="A1188" s="921"/>
      <c r="B1188" s="922"/>
      <c r="C1188" s="923"/>
      <c r="D1188" s="924"/>
      <c r="E1188" s="923"/>
      <c r="I1188" s="827"/>
      <c r="J1188" s="827"/>
      <c r="K1188" s="827"/>
    </row>
    <row r="1189" spans="1:11" ht="15.75">
      <c r="A1189" s="921"/>
      <c r="B1189" s="922"/>
      <c r="C1189" s="923"/>
      <c r="D1189" s="924"/>
      <c r="E1189" s="923"/>
      <c r="I1189" s="827"/>
      <c r="J1189" s="827"/>
      <c r="K1189" s="827"/>
    </row>
    <row r="1190" spans="1:11" ht="15.75">
      <c r="A1190" s="921"/>
      <c r="B1190" s="922"/>
      <c r="C1190" s="923"/>
      <c r="D1190" s="924"/>
      <c r="E1190" s="923"/>
      <c r="I1190" s="827"/>
      <c r="J1190" s="827"/>
      <c r="K1190" s="827"/>
    </row>
    <row r="1191" spans="1:11" ht="15.75">
      <c r="A1191" s="921"/>
      <c r="B1191" s="922"/>
      <c r="C1191" s="923"/>
      <c r="D1191" s="924"/>
      <c r="E1191" s="923"/>
      <c r="I1191" s="827"/>
      <c r="J1191" s="827"/>
      <c r="K1191" s="827"/>
    </row>
    <row r="1192" spans="1:11" ht="15.75">
      <c r="A1192" s="921"/>
      <c r="B1192" s="922"/>
      <c r="C1192" s="923"/>
      <c r="D1192" s="924"/>
      <c r="E1192" s="923"/>
      <c r="I1192" s="827"/>
      <c r="J1192" s="827"/>
      <c r="K1192" s="827"/>
    </row>
    <row r="1193" spans="1:11" ht="15.75">
      <c r="A1193" s="921"/>
      <c r="B1193" s="922"/>
      <c r="C1193" s="923"/>
      <c r="D1193" s="924"/>
      <c r="E1193" s="923"/>
      <c r="I1193" s="827"/>
      <c r="J1193" s="827"/>
      <c r="K1193" s="827"/>
    </row>
    <row r="1194" spans="1:11" ht="15.75">
      <c r="A1194" s="921"/>
      <c r="B1194" s="922"/>
      <c r="C1194" s="923"/>
      <c r="D1194" s="924"/>
      <c r="E1194" s="923"/>
      <c r="I1194" s="827"/>
      <c r="J1194" s="827"/>
      <c r="K1194" s="827"/>
    </row>
    <row r="1195" spans="1:11" ht="15.75">
      <c r="A1195" s="921"/>
      <c r="B1195" s="922"/>
      <c r="C1195" s="923"/>
      <c r="D1195" s="924"/>
      <c r="E1195" s="923"/>
      <c r="I1195" s="827"/>
      <c r="J1195" s="827"/>
      <c r="K1195" s="827"/>
    </row>
    <row r="1196" spans="1:11" ht="15.75">
      <c r="A1196" s="921"/>
      <c r="B1196" s="922"/>
      <c r="C1196" s="923"/>
      <c r="D1196" s="924"/>
      <c r="E1196" s="923"/>
      <c r="I1196" s="827"/>
      <c r="J1196" s="827"/>
      <c r="K1196" s="827"/>
    </row>
    <row r="1197" spans="1:11" ht="15.75">
      <c r="A1197" s="921"/>
      <c r="B1197" s="922"/>
      <c r="C1197" s="923"/>
      <c r="D1197" s="924"/>
      <c r="E1197" s="923"/>
      <c r="I1197" s="827"/>
      <c r="J1197" s="827"/>
      <c r="K1197" s="827"/>
    </row>
    <row r="1198" spans="1:11" ht="15.75">
      <c r="A1198" s="921"/>
      <c r="B1198" s="922"/>
      <c r="C1198" s="923"/>
      <c r="D1198" s="924"/>
      <c r="E1198" s="923"/>
      <c r="I1198" s="827"/>
      <c r="J1198" s="827"/>
      <c r="K1198" s="827"/>
    </row>
    <row r="1199" spans="1:11" ht="15.75">
      <c r="A1199" s="921"/>
      <c r="B1199" s="922"/>
      <c r="C1199" s="923"/>
      <c r="D1199" s="924"/>
      <c r="E1199" s="923"/>
      <c r="I1199" s="827"/>
      <c r="J1199" s="827"/>
      <c r="K1199" s="827"/>
    </row>
    <row r="1200" spans="1:11" ht="15.75">
      <c r="A1200" s="921"/>
      <c r="B1200" s="922"/>
      <c r="C1200" s="923"/>
      <c r="D1200" s="924"/>
      <c r="E1200" s="923"/>
      <c r="I1200" s="827"/>
      <c r="J1200" s="827"/>
      <c r="K1200" s="827"/>
    </row>
    <row r="1201" spans="1:11" ht="15.75">
      <c r="A1201" s="921"/>
      <c r="B1201" s="922"/>
      <c r="C1201" s="923"/>
      <c r="D1201" s="924"/>
      <c r="E1201" s="923"/>
      <c r="I1201" s="827"/>
      <c r="J1201" s="827"/>
      <c r="K1201" s="827"/>
    </row>
    <row r="1202" spans="1:11" ht="15.75">
      <c r="A1202" s="921"/>
      <c r="B1202" s="922"/>
      <c r="C1202" s="923"/>
      <c r="D1202" s="924"/>
      <c r="E1202" s="923"/>
      <c r="I1202" s="827"/>
      <c r="J1202" s="827"/>
      <c r="K1202" s="827"/>
    </row>
    <row r="1203" spans="1:11" ht="15.75">
      <c r="A1203" s="921"/>
      <c r="B1203" s="922"/>
      <c r="C1203" s="923"/>
      <c r="D1203" s="924"/>
      <c r="E1203" s="923"/>
      <c r="I1203" s="827"/>
      <c r="J1203" s="827"/>
      <c r="K1203" s="827"/>
    </row>
    <row r="1204" spans="1:11" ht="15.75">
      <c r="A1204" s="921"/>
      <c r="B1204" s="922"/>
      <c r="C1204" s="923"/>
      <c r="D1204" s="924"/>
      <c r="E1204" s="923"/>
      <c r="I1204" s="827"/>
      <c r="J1204" s="827"/>
      <c r="K1204" s="827"/>
    </row>
    <row r="1205" spans="1:11" ht="15.75">
      <c r="A1205" s="921"/>
      <c r="B1205" s="922"/>
      <c r="C1205" s="923"/>
      <c r="D1205" s="924"/>
      <c r="E1205" s="923"/>
      <c r="I1205" s="827"/>
      <c r="J1205" s="827"/>
      <c r="K1205" s="827"/>
    </row>
  </sheetData>
  <sheetProtection/>
  <mergeCells count="32">
    <mergeCell ref="B507:B508"/>
    <mergeCell ref="D497:D499"/>
    <mergeCell ref="D519:D522"/>
    <mergeCell ref="A9:E9"/>
    <mergeCell ref="D489:D491"/>
    <mergeCell ref="D493:D495"/>
    <mergeCell ref="E150:E151"/>
    <mergeCell ref="D143:D144"/>
    <mergeCell ref="A11:E11"/>
    <mergeCell ref="D476:D478"/>
    <mergeCell ref="A10:E10"/>
    <mergeCell ref="D468:D470"/>
    <mergeCell ref="D147:D148"/>
    <mergeCell ref="D472:D474"/>
    <mergeCell ref="D145:D146"/>
    <mergeCell ref="D456:D458"/>
    <mergeCell ref="D460:D462"/>
    <mergeCell ref="D464:D466"/>
    <mergeCell ref="B746:E746"/>
    <mergeCell ref="B744:E744"/>
    <mergeCell ref="B656:B661"/>
    <mergeCell ref="B651:B653"/>
    <mergeCell ref="D687:D689"/>
    <mergeCell ref="B738:D738"/>
    <mergeCell ref="B740:D740"/>
    <mergeCell ref="B739:D739"/>
    <mergeCell ref="B741:D741"/>
    <mergeCell ref="B736:E736"/>
    <mergeCell ref="B737:D737"/>
    <mergeCell ref="D690:D692"/>
    <mergeCell ref="D523:D526"/>
    <mergeCell ref="D515:D518"/>
  </mergeCells>
  <conditionalFormatting sqref="B735">
    <cfRule type="aboveAverage" priority="6148" dxfId="8" stopIfTrue="1" aboveAverage="0">
      <formula>B735&lt;AVERAGE(IF(ISERROR($B$735:$B$735),"",IF(ISBLANK($B$735:$B$735),"",$B$735:$B$735)))</formula>
    </cfRule>
  </conditionalFormatting>
  <conditionalFormatting sqref="B734">
    <cfRule type="aboveAverage" priority="2054" dxfId="8" stopIfTrue="1" aboveAverage="0">
      <formula>B734&lt;AVERAGE(IF(ISERROR($B$734:$B$734),"",IF(ISBLANK($B$734:$B$734),"",$B$734:$B$734)))</formula>
    </cfRule>
  </conditionalFormatting>
  <conditionalFormatting sqref="B733">
    <cfRule type="aboveAverage" priority="7" dxfId="8" stopIfTrue="1" aboveAverage="0">
      <formula>B733&lt;AVERAGE(IF(ISERROR($B$733:$B$733),"",IF(ISBLANK($B$733:$B$733),"",$B$733:$B$733)))</formula>
    </cfRule>
  </conditionalFormatting>
  <conditionalFormatting sqref="B732">
    <cfRule type="aboveAverage" priority="5" dxfId="8" stopIfTrue="1" aboveAverage="0">
      <formula>B732&lt;AVERAGE(IF(ISERROR($B$732:$B$732),"",IF(ISBLANK($B$732:$B$732),"",$B$732:$B$732)))</formula>
    </cfRule>
  </conditionalFormatting>
  <conditionalFormatting sqref="B738">
    <cfRule type="aboveAverage" priority="3" dxfId="8" stopIfTrue="1" aboveAverage="0">
      <formula>B738&lt;AVERAGE(IF(ISERROR($B$738:$B$738),"",IF(ISBLANK($B$738:$B$738),"",$B$738:$B$738)))</formula>
    </cfRule>
  </conditionalFormatting>
  <conditionalFormatting sqref="B739">
    <cfRule type="aboveAverage" priority="2" dxfId="8" stopIfTrue="1" aboveAverage="0">
      <formula>B739&lt;AVERAGE(IF(ISERROR($B$739:$B$739),"",IF(ISBLANK($B$739:$B$739),"",$B$739:$B$739)))</formula>
    </cfRule>
  </conditionalFormatting>
  <conditionalFormatting sqref="B740">
    <cfRule type="aboveAverage" priority="1" dxfId="8" stopIfTrue="1" aboveAverage="0">
      <formula>B740&lt;AVERAGE(IF(ISERROR($B$740:$B$740),"",IF(ISBLANK($B$740:$B$740),"",$B$740:$B$740)))</formula>
    </cfRule>
  </conditionalFormatting>
  <conditionalFormatting sqref="B736:B743">
    <cfRule type="aboveAverage" priority="6155" dxfId="8" stopIfTrue="1" aboveAverage="0">
      <formula>B736&lt;AVERAGE(IF(ISERROR($B$736:$B$743),"",IF(ISBLANK($B$736:$B$743),"",$B$736:$B$743)))</formula>
    </cfRule>
  </conditionalFormatting>
  <printOptions gridLines="1" horizontalCentered="1"/>
  <pageMargins left="0.3937007874015748" right="0.1968503937007874" top="0.5511811023622047" bottom="0.4724409448818898" header="0.31496062992125984" footer="0.31496062992125984"/>
  <pageSetup fitToHeight="84" horizontalDpi="600" verticalDpi="600" orientation="portrait" paperSize="9" scale="64" r:id="rId1"/>
  <headerFooter differentFirst="1">
    <oddHeader>&amp;C&amp;"Arial Black,обычный"Тарифы на оказываемые ОАО "Агроинвестбанк" банковские услуги</oddHeader>
    <oddFooter>&amp;C&amp;"Arial Black,обычный"&amp;P</oddFooter>
    <firstFooter>&amp;C&amp;"Arial Black,обычный"&amp;P</firstFooter>
  </headerFooter>
  <rowBreaks count="8" manualBreakCount="8">
    <brk id="111" max="4" man="1"/>
    <brk id="172" max="4" man="1"/>
    <brk id="282" max="4" man="1"/>
    <brk id="329" max="4" man="1"/>
    <brk id="413" max="4" man="1"/>
    <brk id="470" max="4" man="1"/>
    <brk id="529" max="4" man="1"/>
    <brk id="701" max="4" man="1"/>
  </rowBreaks>
  <colBreaks count="1" manualBreakCount="1">
    <brk id="4" max="69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4.00390625" style="0" customWidth="1"/>
    <col min="2" max="2" width="93.875" style="0" customWidth="1"/>
  </cols>
  <sheetData>
    <row r="1" spans="1:2" ht="31.5">
      <c r="A1" s="527"/>
      <c r="B1" s="729" t="s">
        <v>2071</v>
      </c>
    </row>
    <row r="2" spans="1:2" ht="12.75">
      <c r="A2" s="608"/>
      <c r="B2" s="606"/>
    </row>
    <row r="3" spans="1:16" ht="42.75" customHeight="1">
      <c r="A3" s="608">
        <v>1</v>
      </c>
      <c r="B3" s="730" t="s">
        <v>2073</v>
      </c>
      <c r="C3" s="710"/>
      <c r="D3" s="710"/>
      <c r="E3" s="710"/>
      <c r="F3" s="710"/>
      <c r="G3" s="710"/>
      <c r="H3" s="710"/>
      <c r="I3" s="710"/>
      <c r="J3" s="710"/>
      <c r="K3" s="710"/>
      <c r="L3" s="710"/>
      <c r="M3" s="710"/>
      <c r="N3" s="710"/>
      <c r="O3" s="710"/>
      <c r="P3" s="710"/>
    </row>
    <row r="4" spans="1:2" ht="47.25">
      <c r="A4" s="608">
        <v>2</v>
      </c>
      <c r="B4" s="730" t="s">
        <v>2076</v>
      </c>
    </row>
    <row r="5" ht="15.75">
      <c r="B5" s="730"/>
    </row>
    <row r="6" spans="1:2" ht="47.25">
      <c r="A6" s="608">
        <v>3</v>
      </c>
      <c r="B6" s="730" t="s">
        <v>2072</v>
      </c>
    </row>
    <row r="7" spans="2:7" ht="15.75">
      <c r="B7" s="730"/>
      <c r="C7" s="527"/>
      <c r="D7" s="527"/>
      <c r="E7" s="527"/>
      <c r="F7" s="527"/>
      <c r="G7" s="527"/>
    </row>
    <row r="8" spans="1:2" ht="31.5">
      <c r="A8" s="608">
        <v>4</v>
      </c>
      <c r="B8" s="730" t="s">
        <v>2074</v>
      </c>
    </row>
    <row r="9" ht="15.75">
      <c r="B9" s="730"/>
    </row>
    <row r="10" spans="1:2" ht="47.25">
      <c r="A10" s="608">
        <v>5</v>
      </c>
      <c r="B10" s="730" t="s">
        <v>2075</v>
      </c>
    </row>
    <row r="11" ht="12.75" customHeight="1">
      <c r="B11" s="730"/>
    </row>
    <row r="12" spans="1:2" ht="31.5">
      <c r="A12" s="608">
        <v>6</v>
      </c>
      <c r="B12" s="730" t="s">
        <v>2077</v>
      </c>
    </row>
    <row r="13" ht="15.75">
      <c r="B13" s="730"/>
    </row>
    <row r="14" spans="1:2" ht="63">
      <c r="A14" s="608">
        <v>7</v>
      </c>
      <c r="B14" s="730" t="s">
        <v>1939</v>
      </c>
    </row>
    <row r="15" ht="15.75">
      <c r="B15" s="730"/>
    </row>
    <row r="16" spans="1:2" ht="31.5">
      <c r="A16" s="608">
        <v>8</v>
      </c>
      <c r="B16" s="730" t="s">
        <v>1937</v>
      </c>
    </row>
    <row r="17" spans="1:6" ht="63">
      <c r="A17" s="608">
        <v>9</v>
      </c>
      <c r="B17" s="730" t="s">
        <v>1938</v>
      </c>
      <c r="C17" s="527"/>
      <c r="D17" s="527"/>
      <c r="E17" s="527"/>
      <c r="F17" s="527"/>
    </row>
    <row r="18" spans="1:2" ht="15.75">
      <c r="A18" s="608"/>
      <c r="B18" s="730"/>
    </row>
    <row r="19" spans="1:2" ht="110.25">
      <c r="A19" s="608">
        <v>10</v>
      </c>
      <c r="B19" s="730" t="s">
        <v>1940</v>
      </c>
    </row>
    <row r="20" spans="1:2" ht="15.75">
      <c r="A20" s="608"/>
      <c r="B20" s="730"/>
    </row>
    <row r="21" spans="1:2" ht="47.25">
      <c r="A21" s="608">
        <v>11</v>
      </c>
      <c r="B21" s="730" t="s">
        <v>1936</v>
      </c>
    </row>
    <row r="22" spans="1:2" ht="15.75">
      <c r="A22" s="608"/>
      <c r="B22" s="730"/>
    </row>
    <row r="23" spans="1:2" ht="31.5">
      <c r="A23" s="608">
        <v>12</v>
      </c>
      <c r="B23" s="730" t="s">
        <v>2078</v>
      </c>
    </row>
    <row r="24" spans="1:2" ht="15.75">
      <c r="A24" s="608"/>
      <c r="B24" s="730"/>
    </row>
    <row r="25" spans="1:2" ht="78.75">
      <c r="A25" s="608">
        <v>13</v>
      </c>
      <c r="B25" s="730" t="s">
        <v>2081</v>
      </c>
    </row>
    <row r="26" spans="1:2" ht="15.75">
      <c r="A26" s="608"/>
      <c r="B26" s="730"/>
    </row>
    <row r="27" spans="1:7" ht="47.25">
      <c r="A27" s="608">
        <v>14</v>
      </c>
      <c r="B27" s="730" t="s">
        <v>2080</v>
      </c>
      <c r="G27" s="732"/>
    </row>
    <row r="28" spans="1:2" ht="15.75">
      <c r="A28" s="608"/>
      <c r="B28" s="730"/>
    </row>
    <row r="29" spans="1:2" ht="31.5">
      <c r="A29" s="608">
        <v>15</v>
      </c>
      <c r="B29" s="730" t="s">
        <v>2079</v>
      </c>
    </row>
    <row r="30" spans="1:2" ht="15.75">
      <c r="A30" s="608"/>
      <c r="B30" s="730"/>
    </row>
    <row r="31" spans="1:2" ht="25.5" customHeight="1">
      <c r="A31" s="608"/>
      <c r="B31" s="729"/>
    </row>
    <row r="32" spans="1:2" ht="15.75">
      <c r="A32" s="608"/>
      <c r="B32" s="729"/>
    </row>
    <row r="33" spans="1:2" ht="31.5">
      <c r="A33" s="608"/>
      <c r="B33" s="729" t="s">
        <v>2082</v>
      </c>
    </row>
    <row r="34" spans="1:2" ht="32.25" customHeight="1">
      <c r="A34" s="608"/>
      <c r="B34" s="729" t="s">
        <v>2083</v>
      </c>
    </row>
    <row r="35" spans="1:2" ht="12.75">
      <c r="A35" s="608"/>
      <c r="B35" s="532"/>
    </row>
    <row r="36" spans="1:2" ht="12.75">
      <c r="A36" s="608"/>
      <c r="B36" s="53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58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.125" style="0" customWidth="1"/>
    <col min="2" max="2" width="32.125" style="0" customWidth="1"/>
    <col min="3" max="3" width="8.625" style="0" customWidth="1"/>
    <col min="4" max="4" width="79.00390625" style="0" customWidth="1"/>
    <col min="5" max="5" width="24.00390625" style="0" customWidth="1"/>
    <col min="6" max="6" width="26.00390625" style="0" customWidth="1"/>
    <col min="7" max="7" width="0.12890625" style="0" customWidth="1"/>
  </cols>
  <sheetData>
    <row r="1" ht="59.25" customHeight="1">
      <c r="D1" s="1326" t="s">
        <v>3253</v>
      </c>
    </row>
    <row r="2" spans="1:6" ht="60">
      <c r="A2" s="969" t="s">
        <v>2525</v>
      </c>
      <c r="B2" s="969" t="s">
        <v>2526</v>
      </c>
      <c r="C2" s="969" t="s">
        <v>2093</v>
      </c>
      <c r="D2" s="969" t="s">
        <v>2524</v>
      </c>
      <c r="E2" s="972" t="s">
        <v>2534</v>
      </c>
      <c r="F2" s="972" t="s">
        <v>2535</v>
      </c>
    </row>
    <row r="3" spans="1:6" ht="30">
      <c r="A3" s="967">
        <v>1</v>
      </c>
      <c r="B3" s="965" t="s">
        <v>2523</v>
      </c>
      <c r="C3" s="973">
        <v>921</v>
      </c>
      <c r="D3" s="1325" t="s">
        <v>2519</v>
      </c>
      <c r="E3" s="968">
        <v>0.5</v>
      </c>
      <c r="F3" s="1277">
        <v>5</v>
      </c>
    </row>
    <row r="4" spans="1:6" ht="15">
      <c r="A4" s="1679">
        <v>2</v>
      </c>
      <c r="B4" s="1674" t="s">
        <v>2527</v>
      </c>
      <c r="C4" s="973"/>
      <c r="D4" s="992" t="s">
        <v>2488</v>
      </c>
      <c r="E4" s="1680">
        <v>1.5</v>
      </c>
      <c r="F4" s="1682">
        <v>2</v>
      </c>
    </row>
    <row r="5" spans="1:6" ht="30">
      <c r="A5" s="1679"/>
      <c r="B5" s="1650"/>
      <c r="C5" s="974">
        <v>100</v>
      </c>
      <c r="D5" s="994" t="s">
        <v>2133</v>
      </c>
      <c r="E5" s="1681"/>
      <c r="F5" s="1683"/>
    </row>
    <row r="6" spans="1:6" ht="15">
      <c r="A6" s="967">
        <v>3</v>
      </c>
      <c r="B6" s="1675"/>
      <c r="C6" s="970">
        <v>310</v>
      </c>
      <c r="D6" s="965" t="s">
        <v>2528</v>
      </c>
      <c r="E6" s="968">
        <v>0</v>
      </c>
      <c r="F6" s="1278">
        <v>0.005</v>
      </c>
    </row>
    <row r="7" spans="1:6" ht="31.5">
      <c r="A7" s="1684">
        <v>4</v>
      </c>
      <c r="B7" s="1676" t="s">
        <v>2529</v>
      </c>
      <c r="C7" s="767">
        <v>100</v>
      </c>
      <c r="D7" s="810" t="s">
        <v>2766</v>
      </c>
      <c r="E7" s="1682">
        <v>50</v>
      </c>
      <c r="F7" s="1686">
        <v>70</v>
      </c>
    </row>
    <row r="8" spans="1:6" ht="15.75">
      <c r="A8" s="1684"/>
      <c r="B8" s="1677"/>
      <c r="C8" s="993"/>
      <c r="D8" s="747" t="s">
        <v>1833</v>
      </c>
      <c r="E8" s="1685"/>
      <c r="F8" s="1687"/>
    </row>
    <row r="9" spans="1:6" ht="15.75">
      <c r="A9" s="1684"/>
      <c r="B9" s="1677"/>
      <c r="C9" s="994"/>
      <c r="D9" s="971" t="s">
        <v>2143</v>
      </c>
      <c r="E9" s="1683"/>
      <c r="F9" s="1688"/>
    </row>
    <row r="10" spans="1:6" ht="31.5">
      <c r="A10" s="1684">
        <v>5</v>
      </c>
      <c r="B10" s="1677"/>
      <c r="C10" s="993"/>
      <c r="D10" s="750" t="s">
        <v>2159</v>
      </c>
      <c r="E10" s="1111"/>
      <c r="F10" s="1111"/>
    </row>
    <row r="11" spans="1:6" ht="15.75">
      <c r="A11" s="1684"/>
      <c r="B11" s="1677"/>
      <c r="C11" s="991">
        <v>100</v>
      </c>
      <c r="D11" s="751" t="s">
        <v>2164</v>
      </c>
      <c r="E11" s="1113">
        <v>20</v>
      </c>
      <c r="F11" s="1113">
        <v>30</v>
      </c>
    </row>
    <row r="12" spans="1:6" ht="15.75">
      <c r="A12" s="1684"/>
      <c r="B12" s="1677"/>
      <c r="C12" s="993"/>
      <c r="D12" s="751" t="s">
        <v>2165</v>
      </c>
      <c r="E12" s="1112">
        <v>30</v>
      </c>
      <c r="F12" s="1112">
        <v>50</v>
      </c>
    </row>
    <row r="13" spans="1:6" ht="15.75" customHeight="1">
      <c r="A13" s="1684">
        <v>6</v>
      </c>
      <c r="B13" s="1677"/>
      <c r="C13" s="995"/>
      <c r="D13" s="992" t="s">
        <v>2488</v>
      </c>
      <c r="E13" s="1680">
        <v>1.5</v>
      </c>
      <c r="F13" s="1682">
        <v>2</v>
      </c>
    </row>
    <row r="14" spans="1:6" ht="31.5">
      <c r="A14" s="1684"/>
      <c r="B14" s="1677"/>
      <c r="C14" s="975">
        <v>100</v>
      </c>
      <c r="D14" s="994" t="s">
        <v>2133</v>
      </c>
      <c r="E14" s="1681"/>
      <c r="F14" s="1683"/>
    </row>
    <row r="15" spans="1:6" ht="47.25">
      <c r="A15" s="967">
        <v>7</v>
      </c>
      <c r="B15" s="1677"/>
      <c r="C15" s="975">
        <v>921</v>
      </c>
      <c r="D15" s="795" t="s">
        <v>2464</v>
      </c>
      <c r="E15" s="968">
        <v>6</v>
      </c>
      <c r="F15" s="968">
        <v>0</v>
      </c>
    </row>
    <row r="16" spans="1:6" ht="31.5">
      <c r="A16" s="967">
        <v>8</v>
      </c>
      <c r="B16" s="1677"/>
      <c r="C16" s="975">
        <v>921</v>
      </c>
      <c r="D16" s="965" t="s">
        <v>2465</v>
      </c>
      <c r="E16" s="968">
        <v>0.5</v>
      </c>
      <c r="F16" s="1276">
        <v>2</v>
      </c>
    </row>
    <row r="17" spans="1:6" ht="47.25">
      <c r="A17" s="1279">
        <v>9</v>
      </c>
      <c r="B17" s="1677"/>
      <c r="C17" s="744">
        <v>202</v>
      </c>
      <c r="D17" s="795" t="s">
        <v>2767</v>
      </c>
      <c r="E17" s="976" t="s">
        <v>2536</v>
      </c>
      <c r="F17" s="976" t="s">
        <v>2537</v>
      </c>
    </row>
    <row r="18" spans="1:6" ht="31.5">
      <c r="A18" s="1279">
        <v>10</v>
      </c>
      <c r="B18" s="1677"/>
      <c r="C18" s="970">
        <v>202</v>
      </c>
      <c r="D18" s="965" t="s">
        <v>2399</v>
      </c>
      <c r="E18" s="968">
        <v>100</v>
      </c>
      <c r="F18" s="968">
        <v>150</v>
      </c>
    </row>
    <row r="19" spans="1:6" ht="15.75">
      <c r="A19" s="526">
        <v>11</v>
      </c>
      <c r="B19" s="1677"/>
      <c r="C19" s="970">
        <v>202</v>
      </c>
      <c r="D19" s="795" t="s">
        <v>2180</v>
      </c>
      <c r="E19" s="968">
        <v>100</v>
      </c>
      <c r="F19" s="968">
        <v>150</v>
      </c>
    </row>
    <row r="20" spans="1:6" ht="15.75">
      <c r="A20" s="526">
        <v>12</v>
      </c>
      <c r="B20" s="1677"/>
      <c r="C20" s="970">
        <v>202</v>
      </c>
      <c r="D20" s="965" t="s">
        <v>2181</v>
      </c>
      <c r="E20" s="968">
        <v>100</v>
      </c>
      <c r="F20" s="968">
        <v>150</v>
      </c>
    </row>
    <row r="21" spans="1:6" ht="31.5">
      <c r="A21" s="526">
        <v>13</v>
      </c>
      <c r="B21" s="1677"/>
      <c r="C21" s="970">
        <v>202</v>
      </c>
      <c r="D21" s="795" t="s">
        <v>2400</v>
      </c>
      <c r="E21" s="968">
        <v>75</v>
      </c>
      <c r="F21" s="968">
        <v>100</v>
      </c>
    </row>
    <row r="22" spans="1:6" ht="27.75" customHeight="1">
      <c r="A22" s="526">
        <v>14</v>
      </c>
      <c r="B22" s="1677"/>
      <c r="C22" s="970">
        <v>202</v>
      </c>
      <c r="D22" s="966" t="s">
        <v>2401</v>
      </c>
      <c r="E22" s="968">
        <v>25</v>
      </c>
      <c r="F22" s="968">
        <v>50</v>
      </c>
    </row>
    <row r="23" spans="1:6" ht="31.5">
      <c r="A23" s="526">
        <v>15</v>
      </c>
      <c r="B23" s="1677"/>
      <c r="C23" s="970">
        <v>202</v>
      </c>
      <c r="D23" s="811" t="s">
        <v>2538</v>
      </c>
      <c r="E23" s="968"/>
      <c r="F23" s="968"/>
    </row>
    <row r="24" spans="1:6" ht="63" customHeight="1">
      <c r="A24" s="526">
        <v>16</v>
      </c>
      <c r="B24" s="1677"/>
      <c r="C24" s="970">
        <v>202</v>
      </c>
      <c r="D24" s="965" t="s">
        <v>2403</v>
      </c>
      <c r="E24" s="976" t="s">
        <v>2539</v>
      </c>
      <c r="F24" s="976" t="s">
        <v>2540</v>
      </c>
    </row>
    <row r="25" spans="1:6" ht="31.5">
      <c r="A25" s="526">
        <v>17</v>
      </c>
      <c r="B25" s="1677"/>
      <c r="C25" s="970">
        <v>202</v>
      </c>
      <c r="D25" s="795" t="s">
        <v>2404</v>
      </c>
      <c r="E25" s="976" t="s">
        <v>2539</v>
      </c>
      <c r="F25" s="976" t="s">
        <v>2540</v>
      </c>
    </row>
    <row r="26" spans="1:6" ht="31.5">
      <c r="A26" s="526">
        <v>18</v>
      </c>
      <c r="B26" s="1677"/>
      <c r="C26" s="970">
        <v>202</v>
      </c>
      <c r="D26" s="965" t="s">
        <v>2405</v>
      </c>
      <c r="E26" s="976" t="s">
        <v>2541</v>
      </c>
      <c r="F26" s="976" t="s">
        <v>2542</v>
      </c>
    </row>
    <row r="27" spans="1:6" ht="31.5">
      <c r="A27" s="526">
        <v>19</v>
      </c>
      <c r="B27" s="1677"/>
      <c r="C27" s="970">
        <v>202</v>
      </c>
      <c r="D27" s="795" t="s">
        <v>2406</v>
      </c>
      <c r="E27" s="968">
        <v>100</v>
      </c>
      <c r="F27" s="968">
        <v>150</v>
      </c>
    </row>
    <row r="28" spans="1:6" ht="31.5">
      <c r="A28" s="526">
        <v>20</v>
      </c>
      <c r="B28" s="1677"/>
      <c r="C28" s="970">
        <v>202</v>
      </c>
      <c r="D28" s="965" t="s">
        <v>2402</v>
      </c>
      <c r="E28" s="968">
        <v>150</v>
      </c>
      <c r="F28" s="968">
        <v>200</v>
      </c>
    </row>
    <row r="29" spans="1:6" ht="15.75">
      <c r="A29" s="526">
        <v>21</v>
      </c>
      <c r="B29" s="1677"/>
      <c r="C29" s="970">
        <v>202</v>
      </c>
      <c r="D29" s="795" t="s">
        <v>1806</v>
      </c>
      <c r="E29" s="968">
        <v>100</v>
      </c>
      <c r="F29" s="968">
        <v>150</v>
      </c>
    </row>
    <row r="30" spans="1:6" ht="40.5" customHeight="1">
      <c r="A30" s="526">
        <v>22</v>
      </c>
      <c r="B30" s="1677"/>
      <c r="C30" s="970">
        <v>202</v>
      </c>
      <c r="D30" s="965" t="s">
        <v>2407</v>
      </c>
      <c r="E30" s="968">
        <v>75</v>
      </c>
      <c r="F30" s="968">
        <v>100</v>
      </c>
    </row>
    <row r="31" spans="1:6" ht="47.25">
      <c r="A31" s="526">
        <v>23</v>
      </c>
      <c r="B31" s="1677"/>
      <c r="C31" s="744">
        <v>200</v>
      </c>
      <c r="D31" s="814" t="s">
        <v>3192</v>
      </c>
      <c r="E31" s="526"/>
      <c r="F31" s="526"/>
    </row>
    <row r="32" spans="1:6" ht="15.75">
      <c r="A32" s="526">
        <v>24</v>
      </c>
      <c r="B32" s="1678"/>
      <c r="C32" s="526"/>
      <c r="D32" s="977" t="s">
        <v>1833</v>
      </c>
      <c r="E32" s="978" t="s">
        <v>2543</v>
      </c>
      <c r="F32" s="978" t="s">
        <v>2543</v>
      </c>
    </row>
    <row r="33" spans="1:6" ht="15.75">
      <c r="A33" s="526"/>
      <c r="B33" s="1674" t="s">
        <v>3194</v>
      </c>
      <c r="C33" s="914">
        <v>982</v>
      </c>
      <c r="D33" s="811" t="s">
        <v>1844</v>
      </c>
      <c r="E33" s="526"/>
      <c r="F33" s="526"/>
    </row>
    <row r="34" spans="1:6" ht="31.5">
      <c r="A34" s="526">
        <v>26</v>
      </c>
      <c r="B34" s="1650"/>
      <c r="C34" s="1282"/>
      <c r="D34" s="965" t="s">
        <v>2544</v>
      </c>
      <c r="E34" s="526"/>
      <c r="F34" s="526"/>
    </row>
    <row r="35" spans="1:6" ht="15.75">
      <c r="A35" s="526">
        <v>27</v>
      </c>
      <c r="B35" s="1650"/>
      <c r="C35" s="1282"/>
      <c r="D35" s="1280" t="s">
        <v>2552</v>
      </c>
      <c r="E35" s="968">
        <v>140</v>
      </c>
      <c r="F35" s="968">
        <v>140</v>
      </c>
    </row>
    <row r="36" spans="1:6" ht="15.75">
      <c r="A36" s="526">
        <v>28</v>
      </c>
      <c r="B36" s="1650"/>
      <c r="C36" s="1282"/>
      <c r="D36" s="965" t="s">
        <v>2545</v>
      </c>
      <c r="E36" s="968">
        <v>0</v>
      </c>
      <c r="F36" s="968">
        <v>0</v>
      </c>
    </row>
    <row r="37" spans="1:6" ht="47.25">
      <c r="A37" s="526">
        <v>29</v>
      </c>
      <c r="B37" s="1650"/>
      <c r="C37" s="1282"/>
      <c r="D37" s="965" t="s">
        <v>2550</v>
      </c>
      <c r="E37" s="968">
        <v>200</v>
      </c>
      <c r="F37" s="968">
        <v>200</v>
      </c>
    </row>
    <row r="38" spans="1:6" ht="15.75">
      <c r="A38" s="526">
        <v>30</v>
      </c>
      <c r="B38" s="1650"/>
      <c r="C38" s="1282"/>
      <c r="D38" s="965" t="s">
        <v>2546</v>
      </c>
      <c r="E38" s="968">
        <v>0</v>
      </c>
      <c r="F38" s="968">
        <v>0</v>
      </c>
    </row>
    <row r="39" spans="1:6" ht="31.5">
      <c r="A39" s="526">
        <v>31</v>
      </c>
      <c r="B39" s="1650"/>
      <c r="C39" s="1282"/>
      <c r="D39" s="965" t="s">
        <v>2548</v>
      </c>
      <c r="E39" s="968">
        <v>20</v>
      </c>
      <c r="F39" s="968">
        <v>20</v>
      </c>
    </row>
    <row r="40" spans="1:6" ht="31.5">
      <c r="A40" s="526">
        <v>32</v>
      </c>
      <c r="B40" s="1650"/>
      <c r="C40" s="1282"/>
      <c r="D40" s="965" t="s">
        <v>2547</v>
      </c>
      <c r="E40" s="968">
        <v>200</v>
      </c>
      <c r="F40" s="968">
        <v>200</v>
      </c>
    </row>
    <row r="41" spans="1:6" ht="31.5">
      <c r="A41" s="526">
        <v>33</v>
      </c>
      <c r="B41" s="1675"/>
      <c r="C41" s="1282"/>
      <c r="D41" s="965" t="s">
        <v>2549</v>
      </c>
      <c r="E41" s="968">
        <v>20</v>
      </c>
      <c r="F41" s="968">
        <v>20</v>
      </c>
    </row>
    <row r="42" spans="1:6" ht="31.5">
      <c r="A42" s="526">
        <v>34</v>
      </c>
      <c r="B42" s="1690" t="s">
        <v>3195</v>
      </c>
      <c r="C42" s="742">
        <v>100</v>
      </c>
      <c r="D42" s="750" t="s">
        <v>2162</v>
      </c>
      <c r="E42" s="968"/>
      <c r="F42" s="968"/>
    </row>
    <row r="43" spans="1:6" ht="31.5">
      <c r="A43" s="526">
        <v>35</v>
      </c>
      <c r="B43" s="1691"/>
      <c r="C43" s="526"/>
      <c r="D43" s="979" t="s">
        <v>2556</v>
      </c>
      <c r="E43" s="968">
        <v>20</v>
      </c>
      <c r="F43" s="968">
        <v>20</v>
      </c>
    </row>
    <row r="44" spans="1:6" ht="15.75">
      <c r="A44" s="526"/>
      <c r="B44" s="1691"/>
      <c r="C44" s="755">
        <v>590</v>
      </c>
      <c r="D44" s="811" t="s">
        <v>1802</v>
      </c>
      <c r="E44" s="968"/>
      <c r="F44" s="968"/>
    </row>
    <row r="45" spans="1:6" ht="15.75">
      <c r="A45" s="526">
        <v>36</v>
      </c>
      <c r="B45" s="1691"/>
      <c r="C45" s="526"/>
      <c r="D45" s="980" t="s">
        <v>2559</v>
      </c>
      <c r="E45" s="526"/>
      <c r="F45" s="526"/>
    </row>
    <row r="46" spans="1:6" ht="19.5" customHeight="1">
      <c r="A46" s="526">
        <v>37</v>
      </c>
      <c r="B46" s="1691"/>
      <c r="C46" s="526"/>
      <c r="D46" s="1283" t="s">
        <v>2560</v>
      </c>
      <c r="E46" s="981" t="s">
        <v>1803</v>
      </c>
      <c r="F46" s="981" t="s">
        <v>1803</v>
      </c>
    </row>
    <row r="47" spans="1:6" ht="24" customHeight="1">
      <c r="A47" s="526">
        <v>38</v>
      </c>
      <c r="B47" s="1691"/>
      <c r="C47" s="1285"/>
      <c r="D47" s="1286" t="s">
        <v>2561</v>
      </c>
      <c r="E47" s="1287" t="s">
        <v>1803</v>
      </c>
      <c r="F47" s="1287" t="s">
        <v>1803</v>
      </c>
    </row>
    <row r="48" spans="1:6" ht="24" customHeight="1">
      <c r="A48" s="526">
        <v>39</v>
      </c>
      <c r="B48" s="1288" t="s">
        <v>3200</v>
      </c>
      <c r="C48" s="1289">
        <v>100</v>
      </c>
      <c r="D48" s="977" t="s">
        <v>2149</v>
      </c>
      <c r="E48" s="1284">
        <v>20</v>
      </c>
      <c r="F48" s="1284">
        <v>10</v>
      </c>
    </row>
    <row r="49" spans="1:6" ht="15.75">
      <c r="A49" s="526">
        <v>40</v>
      </c>
      <c r="B49" s="1692" t="s">
        <v>3201</v>
      </c>
      <c r="C49" s="1289">
        <v>413</v>
      </c>
      <c r="D49" s="1280" t="s">
        <v>2011</v>
      </c>
      <c r="E49" s="526"/>
      <c r="F49" s="526"/>
    </row>
    <row r="50" spans="1:6" ht="31.5">
      <c r="A50" s="526">
        <v>41</v>
      </c>
      <c r="B50" s="1693"/>
      <c r="C50" s="1289">
        <v>413</v>
      </c>
      <c r="D50" s="980" t="s">
        <v>2235</v>
      </c>
      <c r="E50" s="526">
        <v>0</v>
      </c>
      <c r="F50" s="526"/>
    </row>
    <row r="51" spans="1:6" ht="15.75">
      <c r="A51" s="526">
        <v>42</v>
      </c>
      <c r="B51" s="1693"/>
      <c r="C51" s="1289">
        <v>413</v>
      </c>
      <c r="D51" s="980" t="s">
        <v>2065</v>
      </c>
      <c r="E51" s="526"/>
      <c r="F51" s="526"/>
    </row>
    <row r="52" spans="1:6" ht="15.75">
      <c r="A52" s="526">
        <v>43</v>
      </c>
      <c r="B52" s="1693"/>
      <c r="C52" s="1289">
        <v>413</v>
      </c>
      <c r="D52" s="980" t="s">
        <v>2577</v>
      </c>
      <c r="E52" s="526"/>
      <c r="F52" s="526"/>
    </row>
    <row r="53" spans="1:7" ht="31.5">
      <c r="A53" s="526">
        <v>44</v>
      </c>
      <c r="B53" s="1693"/>
      <c r="C53" s="1289">
        <v>413</v>
      </c>
      <c r="D53" s="965" t="s">
        <v>1941</v>
      </c>
      <c r="E53" s="1290" t="s">
        <v>2489</v>
      </c>
      <c r="F53" s="1672" t="s">
        <v>2489</v>
      </c>
      <c r="G53" s="1673"/>
    </row>
    <row r="54" spans="1:7" ht="31.5">
      <c r="A54" s="526">
        <v>45</v>
      </c>
      <c r="B54" s="1693"/>
      <c r="C54" s="1289">
        <v>413</v>
      </c>
      <c r="D54" s="965" t="s">
        <v>2578</v>
      </c>
      <c r="E54" s="1290" t="s">
        <v>2490</v>
      </c>
      <c r="F54" s="1672" t="s">
        <v>2490</v>
      </c>
      <c r="G54" s="1673"/>
    </row>
    <row r="55" spans="1:7" ht="31.5">
      <c r="A55" s="526">
        <v>46</v>
      </c>
      <c r="B55" s="1693"/>
      <c r="C55" s="1289">
        <v>413</v>
      </c>
      <c r="D55" s="1290" t="s">
        <v>1795</v>
      </c>
      <c r="E55" s="1290" t="s">
        <v>2491</v>
      </c>
      <c r="F55" s="1672" t="s">
        <v>2491</v>
      </c>
      <c r="G55" s="1673"/>
    </row>
    <row r="56" spans="1:7" ht="31.5">
      <c r="A56" s="526">
        <v>47</v>
      </c>
      <c r="B56" s="1693"/>
      <c r="C56" s="1289">
        <v>413</v>
      </c>
      <c r="D56" s="1291" t="s">
        <v>1796</v>
      </c>
      <c r="E56" s="1290" t="s">
        <v>2492</v>
      </c>
      <c r="F56" s="1672" t="s">
        <v>2492</v>
      </c>
      <c r="G56" s="1673"/>
    </row>
    <row r="57" spans="1:7" ht="31.5">
      <c r="A57" s="526">
        <v>48</v>
      </c>
      <c r="B57" s="1693"/>
      <c r="C57" s="1289">
        <v>413</v>
      </c>
      <c r="D57" s="1291" t="s">
        <v>1797</v>
      </c>
      <c r="E57" s="1290" t="s">
        <v>2493</v>
      </c>
      <c r="F57" s="1672" t="s">
        <v>2493</v>
      </c>
      <c r="G57" s="1673"/>
    </row>
    <row r="58" spans="1:7" ht="31.5">
      <c r="A58" s="526">
        <v>49</v>
      </c>
      <c r="B58" s="1693"/>
      <c r="C58" s="1289">
        <v>413</v>
      </c>
      <c r="D58" s="1291" t="s">
        <v>1798</v>
      </c>
      <c r="E58" s="1290" t="s">
        <v>2494</v>
      </c>
      <c r="F58" s="1672" t="s">
        <v>2494</v>
      </c>
      <c r="G58" s="1673"/>
    </row>
    <row r="59" spans="1:7" ht="15.75">
      <c r="A59" s="526">
        <v>50</v>
      </c>
      <c r="B59" s="1693"/>
      <c r="C59" s="1289">
        <v>413</v>
      </c>
      <c r="D59" s="1290" t="s">
        <v>2495</v>
      </c>
      <c r="E59" s="1290"/>
      <c r="F59" s="1672"/>
      <c r="G59" s="1673"/>
    </row>
    <row r="60" spans="1:7" ht="31.5">
      <c r="A60" s="526">
        <v>51</v>
      </c>
      <c r="B60" s="1693"/>
      <c r="C60" s="1289">
        <v>413</v>
      </c>
      <c r="D60" s="965" t="s">
        <v>1941</v>
      </c>
      <c r="E60" s="1290" t="s">
        <v>2496</v>
      </c>
      <c r="F60" s="1672" t="s">
        <v>2496</v>
      </c>
      <c r="G60" s="1673"/>
    </row>
    <row r="61" spans="1:7" ht="31.5">
      <c r="A61" s="526">
        <v>52</v>
      </c>
      <c r="B61" s="1693"/>
      <c r="C61" s="1289">
        <v>413</v>
      </c>
      <c r="D61" s="1290" t="s">
        <v>1795</v>
      </c>
      <c r="E61" s="1290" t="s">
        <v>2497</v>
      </c>
      <c r="F61" s="1672" t="s">
        <v>2562</v>
      </c>
      <c r="G61" s="1673"/>
    </row>
    <row r="62" spans="1:7" ht="31.5">
      <c r="A62" s="526">
        <v>53</v>
      </c>
      <c r="B62" s="1693"/>
      <c r="C62" s="1289">
        <v>413</v>
      </c>
      <c r="D62" s="1291" t="s">
        <v>1796</v>
      </c>
      <c r="E62" s="1290" t="s">
        <v>2498</v>
      </c>
      <c r="F62" s="1672" t="s">
        <v>2563</v>
      </c>
      <c r="G62" s="1673"/>
    </row>
    <row r="63" spans="1:7" ht="31.5">
      <c r="A63" s="526">
        <v>54</v>
      </c>
      <c r="B63" s="1693"/>
      <c r="C63" s="1289">
        <v>413</v>
      </c>
      <c r="D63" s="1291" t="s">
        <v>1797</v>
      </c>
      <c r="E63" s="1290" t="s">
        <v>2499</v>
      </c>
      <c r="F63" s="1672" t="s">
        <v>2564</v>
      </c>
      <c r="G63" s="1673"/>
    </row>
    <row r="64" spans="1:7" ht="31.5">
      <c r="A64" s="526">
        <v>55</v>
      </c>
      <c r="B64" s="1693"/>
      <c r="C64" s="1289">
        <v>413</v>
      </c>
      <c r="D64" s="1291" t="s">
        <v>1798</v>
      </c>
      <c r="E64" s="1290" t="s">
        <v>2500</v>
      </c>
      <c r="F64" s="1672" t="s">
        <v>2565</v>
      </c>
      <c r="G64" s="1673"/>
    </row>
    <row r="65" spans="1:7" ht="31.5">
      <c r="A65" s="526">
        <v>56</v>
      </c>
      <c r="B65" s="1693"/>
      <c r="C65" s="1289">
        <v>413</v>
      </c>
      <c r="D65" s="965" t="s">
        <v>2579</v>
      </c>
      <c r="E65" s="1290"/>
      <c r="F65" s="1672"/>
      <c r="G65" s="1673"/>
    </row>
    <row r="66" spans="1:7" ht="15.75">
      <c r="A66" s="526">
        <v>57</v>
      </c>
      <c r="B66" s="1693"/>
      <c r="C66" s="1289">
        <v>413</v>
      </c>
      <c r="D66" s="1292" t="s">
        <v>1941</v>
      </c>
      <c r="E66" s="1290" t="s">
        <v>2580</v>
      </c>
      <c r="F66" s="1672" t="s">
        <v>2580</v>
      </c>
      <c r="G66" s="1673"/>
    </row>
    <row r="67" spans="1:7" ht="15.75">
      <c r="A67" s="526">
        <v>58</v>
      </c>
      <c r="B67" s="1693"/>
      <c r="C67" s="1289">
        <v>413</v>
      </c>
      <c r="D67" s="965" t="s">
        <v>2501</v>
      </c>
      <c r="E67" s="1290" t="s">
        <v>2580</v>
      </c>
      <c r="F67" s="1672" t="s">
        <v>2580</v>
      </c>
      <c r="G67" s="1673"/>
    </row>
    <row r="68" spans="1:7" ht="15.75">
      <c r="A68" s="526">
        <v>59</v>
      </c>
      <c r="B68" s="1693"/>
      <c r="C68" s="1289">
        <v>413</v>
      </c>
      <c r="D68" s="1290" t="s">
        <v>1795</v>
      </c>
      <c r="E68" s="1290" t="s">
        <v>2580</v>
      </c>
      <c r="F68" s="1672" t="s">
        <v>2580</v>
      </c>
      <c r="G68" s="1673"/>
    </row>
    <row r="69" spans="1:7" ht="47.25">
      <c r="A69" s="526">
        <v>60</v>
      </c>
      <c r="B69" s="1693"/>
      <c r="C69" s="1289">
        <v>413</v>
      </c>
      <c r="D69" s="965" t="s">
        <v>2581</v>
      </c>
      <c r="E69" s="1290" t="s">
        <v>2505</v>
      </c>
      <c r="F69" s="1672" t="s">
        <v>2505</v>
      </c>
      <c r="G69" s="1673"/>
    </row>
    <row r="70" spans="1:7" ht="15.75">
      <c r="A70" s="526">
        <v>61</v>
      </c>
      <c r="B70" s="1693"/>
      <c r="C70" s="1289">
        <v>413</v>
      </c>
      <c r="D70" s="965" t="s">
        <v>2236</v>
      </c>
      <c r="E70" s="1290"/>
      <c r="F70" s="1672"/>
      <c r="G70" s="1673"/>
    </row>
    <row r="71" spans="1:7" ht="15.75">
      <c r="A71" s="526">
        <v>62</v>
      </c>
      <c r="B71" s="1693"/>
      <c r="C71" s="1289">
        <v>413</v>
      </c>
      <c r="D71" s="1291" t="s">
        <v>1796</v>
      </c>
      <c r="E71" s="1290" t="s">
        <v>2264</v>
      </c>
      <c r="F71" s="1672" t="s">
        <v>2566</v>
      </c>
      <c r="G71" s="1673"/>
    </row>
    <row r="72" spans="1:7" ht="15.75">
      <c r="A72" s="526">
        <v>63</v>
      </c>
      <c r="B72" s="1693"/>
      <c r="C72" s="1289">
        <v>413</v>
      </c>
      <c r="D72" s="1291" t="s">
        <v>1797</v>
      </c>
      <c r="E72" s="1290" t="s">
        <v>2265</v>
      </c>
      <c r="F72" s="1672" t="s">
        <v>2566</v>
      </c>
      <c r="G72" s="1673"/>
    </row>
    <row r="73" spans="1:7" ht="15.75">
      <c r="A73" s="526">
        <v>64</v>
      </c>
      <c r="B73" s="1693"/>
      <c r="C73" s="1289">
        <v>413</v>
      </c>
      <c r="D73" s="1291" t="s">
        <v>2237</v>
      </c>
      <c r="E73" s="1290" t="s">
        <v>2265</v>
      </c>
      <c r="F73" s="1672" t="s">
        <v>2566</v>
      </c>
      <c r="G73" s="1673"/>
    </row>
    <row r="74" spans="1:7" ht="47.25">
      <c r="A74" s="526">
        <v>65</v>
      </c>
      <c r="B74" s="1693"/>
      <c r="C74" s="1289">
        <v>413</v>
      </c>
      <c r="D74" s="1292" t="s">
        <v>2768</v>
      </c>
      <c r="E74" s="1293">
        <v>0</v>
      </c>
      <c r="F74" s="1672">
        <v>0</v>
      </c>
      <c r="G74" s="1673"/>
    </row>
    <row r="75" spans="1:7" ht="31.5">
      <c r="A75" s="526">
        <v>66</v>
      </c>
      <c r="B75" s="1693"/>
      <c r="C75" s="1289">
        <v>413</v>
      </c>
      <c r="D75" s="1292" t="s">
        <v>2244</v>
      </c>
      <c r="E75" s="1290"/>
      <c r="F75" s="1672"/>
      <c r="G75" s="1673"/>
    </row>
    <row r="76" spans="1:7" ht="15.75">
      <c r="A76" s="526">
        <v>67</v>
      </c>
      <c r="B76" s="1693"/>
      <c r="C76" s="1289">
        <v>413</v>
      </c>
      <c r="D76" s="1292" t="s">
        <v>2413</v>
      </c>
      <c r="E76" s="1290"/>
      <c r="F76" s="1672"/>
      <c r="G76" s="1673"/>
    </row>
    <row r="77" spans="1:7" ht="15.75">
      <c r="A77" s="526">
        <v>68</v>
      </c>
      <c r="B77" s="1693"/>
      <c r="C77" s="1289">
        <v>413</v>
      </c>
      <c r="D77" s="1292" t="s">
        <v>2245</v>
      </c>
      <c r="E77" s="1292" t="s">
        <v>2167</v>
      </c>
      <c r="F77" s="1672" t="s">
        <v>2167</v>
      </c>
      <c r="G77" s="1673"/>
    </row>
    <row r="78" spans="1:7" ht="15.75">
      <c r="A78" s="526">
        <v>69</v>
      </c>
      <c r="B78" s="1693"/>
      <c r="C78" s="1289">
        <v>413</v>
      </c>
      <c r="D78" s="1292" t="s">
        <v>2582</v>
      </c>
      <c r="E78" s="1293">
        <v>0</v>
      </c>
      <c r="F78" s="1672">
        <v>0</v>
      </c>
      <c r="G78" s="1673"/>
    </row>
    <row r="79" spans="1:7" ht="15.75">
      <c r="A79" s="526">
        <v>70</v>
      </c>
      <c r="B79" s="1693"/>
      <c r="C79" s="1289">
        <v>413</v>
      </c>
      <c r="D79" s="1292" t="s">
        <v>1809</v>
      </c>
      <c r="E79" s="1293" t="s">
        <v>1803</v>
      </c>
      <c r="F79" s="1672" t="s">
        <v>1803</v>
      </c>
      <c r="G79" s="1673"/>
    </row>
    <row r="80" spans="1:7" ht="15.75">
      <c r="A80" s="526">
        <v>71</v>
      </c>
      <c r="B80" s="1693"/>
      <c r="C80" s="1289">
        <v>413</v>
      </c>
      <c r="D80" s="1292" t="s">
        <v>2769</v>
      </c>
      <c r="E80" s="1293" t="s">
        <v>1803</v>
      </c>
      <c r="F80" s="1672" t="s">
        <v>1803</v>
      </c>
      <c r="G80" s="1673"/>
    </row>
    <row r="81" spans="1:7" ht="15.75">
      <c r="A81" s="526">
        <v>72</v>
      </c>
      <c r="B81" s="1693"/>
      <c r="C81" s="1289">
        <v>413</v>
      </c>
      <c r="D81" s="1291" t="s">
        <v>1810</v>
      </c>
      <c r="E81" s="1293" t="s">
        <v>2246</v>
      </c>
      <c r="F81" s="1672" t="s">
        <v>2246</v>
      </c>
      <c r="G81" s="1673"/>
    </row>
    <row r="82" spans="1:7" ht="15.75">
      <c r="A82" s="526">
        <v>73</v>
      </c>
      <c r="B82" s="1693"/>
      <c r="C82" s="1289">
        <v>413</v>
      </c>
      <c r="D82" s="1290" t="s">
        <v>1811</v>
      </c>
      <c r="E82" s="1293" t="s">
        <v>2247</v>
      </c>
      <c r="F82" s="1672" t="s">
        <v>2247</v>
      </c>
      <c r="G82" s="1673"/>
    </row>
    <row r="83" spans="1:7" ht="15.75">
      <c r="A83" s="526">
        <v>74</v>
      </c>
      <c r="B83" s="1693"/>
      <c r="C83" s="1289">
        <v>413</v>
      </c>
      <c r="D83" s="1291" t="s">
        <v>1812</v>
      </c>
      <c r="E83" s="1293" t="s">
        <v>2247</v>
      </c>
      <c r="F83" s="1672" t="s">
        <v>2247</v>
      </c>
      <c r="G83" s="1673"/>
    </row>
    <row r="84" spans="1:7" ht="15.75">
      <c r="A84" s="526">
        <v>75</v>
      </c>
      <c r="B84" s="1693"/>
      <c r="C84" s="1289">
        <v>413</v>
      </c>
      <c r="D84" s="1292" t="s">
        <v>2414</v>
      </c>
      <c r="E84" s="1293"/>
      <c r="F84" s="1672"/>
      <c r="G84" s="1673"/>
    </row>
    <row r="85" spans="1:7" ht="15.75">
      <c r="A85" s="526">
        <v>76</v>
      </c>
      <c r="B85" s="1693"/>
      <c r="C85" s="1289">
        <v>413</v>
      </c>
      <c r="D85" s="1292" t="s">
        <v>2584</v>
      </c>
      <c r="E85" s="1293">
        <v>0</v>
      </c>
      <c r="F85" s="1672">
        <v>0</v>
      </c>
      <c r="G85" s="1673"/>
    </row>
    <row r="86" spans="1:7" ht="15.75">
      <c r="A86" s="526">
        <v>77</v>
      </c>
      <c r="B86" s="1693"/>
      <c r="C86" s="1289">
        <v>413</v>
      </c>
      <c r="D86" s="1292" t="s">
        <v>2583</v>
      </c>
      <c r="E86" s="1294" t="s">
        <v>2248</v>
      </c>
      <c r="F86" s="1672" t="s">
        <v>2248</v>
      </c>
      <c r="G86" s="1673"/>
    </row>
    <row r="87" spans="1:7" ht="15.75">
      <c r="A87" s="526">
        <v>78</v>
      </c>
      <c r="B87" s="1693"/>
      <c r="C87" s="1289">
        <v>413</v>
      </c>
      <c r="D87" s="1292" t="s">
        <v>2249</v>
      </c>
      <c r="E87" s="1293">
        <v>0</v>
      </c>
      <c r="F87" s="1672">
        <v>0</v>
      </c>
      <c r="G87" s="1673"/>
    </row>
    <row r="88" spans="1:7" ht="34.5" customHeight="1">
      <c r="A88" s="526">
        <v>79</v>
      </c>
      <c r="B88" s="1693"/>
      <c r="C88" s="1289">
        <v>413</v>
      </c>
      <c r="D88" s="1292" t="s">
        <v>2506</v>
      </c>
      <c r="E88" s="1290" t="s">
        <v>2586</v>
      </c>
      <c r="F88" s="1672" t="s">
        <v>2586</v>
      </c>
      <c r="G88" s="1673"/>
    </row>
    <row r="89" spans="1:7" ht="31.5">
      <c r="A89" s="526">
        <v>80</v>
      </c>
      <c r="B89" s="1693"/>
      <c r="C89" s="1289">
        <v>413</v>
      </c>
      <c r="D89" s="1292" t="s">
        <v>2507</v>
      </c>
      <c r="E89" s="1290" t="s">
        <v>2587</v>
      </c>
      <c r="F89" s="1672" t="s">
        <v>2585</v>
      </c>
      <c r="G89" s="1673"/>
    </row>
    <row r="90" spans="1:7" ht="31.5">
      <c r="A90" s="526">
        <v>81</v>
      </c>
      <c r="B90" s="1693"/>
      <c r="C90" s="1289">
        <v>413</v>
      </c>
      <c r="D90" s="1292" t="s">
        <v>2508</v>
      </c>
      <c r="E90" s="1293">
        <v>0</v>
      </c>
      <c r="F90" s="1672">
        <v>0</v>
      </c>
      <c r="G90" s="1673"/>
    </row>
    <row r="91" spans="1:7" ht="15.75">
      <c r="A91" s="526">
        <v>82</v>
      </c>
      <c r="B91" s="1693"/>
      <c r="C91" s="1289">
        <v>413</v>
      </c>
      <c r="D91" s="1295" t="s">
        <v>3252</v>
      </c>
      <c r="E91" s="1294" t="s">
        <v>2140</v>
      </c>
      <c r="F91" s="1672" t="s">
        <v>2140</v>
      </c>
      <c r="G91" s="1673"/>
    </row>
    <row r="92" spans="1:7" ht="15.75">
      <c r="A92" s="526">
        <v>83</v>
      </c>
      <c r="B92" s="1693"/>
      <c r="C92" s="1289">
        <v>413</v>
      </c>
      <c r="D92" s="1292" t="s">
        <v>2374</v>
      </c>
      <c r="E92" s="1294" t="s">
        <v>2141</v>
      </c>
      <c r="F92" s="1672" t="s">
        <v>2141</v>
      </c>
      <c r="G92" s="1673"/>
    </row>
    <row r="93" spans="1:7" ht="47.25">
      <c r="A93" s="526">
        <v>84</v>
      </c>
      <c r="B93" s="1693"/>
      <c r="C93" s="1289">
        <v>413</v>
      </c>
      <c r="D93" s="1292" t="s">
        <v>2567</v>
      </c>
      <c r="E93" s="1290"/>
      <c r="F93" s="1672"/>
      <c r="G93" s="1673"/>
    </row>
    <row r="94" spans="1:7" ht="15.75">
      <c r="A94" s="526">
        <v>85</v>
      </c>
      <c r="B94" s="1693"/>
      <c r="C94" s="1289">
        <v>413</v>
      </c>
      <c r="D94" s="1292" t="s">
        <v>2568</v>
      </c>
      <c r="E94" s="1290"/>
      <c r="F94" s="1672"/>
      <c r="G94" s="1673"/>
    </row>
    <row r="95" spans="1:7" ht="15.75">
      <c r="A95" s="526">
        <v>86</v>
      </c>
      <c r="B95" s="1693"/>
      <c r="C95" s="1289">
        <v>413</v>
      </c>
      <c r="D95" s="1292" t="s">
        <v>2570</v>
      </c>
      <c r="E95" s="1293"/>
      <c r="F95" s="1672" t="s">
        <v>2574</v>
      </c>
      <c r="G95" s="1673"/>
    </row>
    <row r="96" spans="1:7" ht="15.75">
      <c r="A96" s="526">
        <v>87</v>
      </c>
      <c r="B96" s="1693"/>
      <c r="C96" s="1289">
        <v>413</v>
      </c>
      <c r="D96" s="1292" t="s">
        <v>2569</v>
      </c>
      <c r="E96" s="1293"/>
      <c r="F96" s="1672" t="s">
        <v>2574</v>
      </c>
      <c r="G96" s="1673"/>
    </row>
    <row r="97" spans="1:7" ht="15.75">
      <c r="A97" s="526">
        <v>88</v>
      </c>
      <c r="B97" s="1693"/>
      <c r="C97" s="1289">
        <v>413</v>
      </c>
      <c r="D97" s="1290" t="s">
        <v>1795</v>
      </c>
      <c r="E97" s="1290"/>
      <c r="F97" s="1672" t="s">
        <v>2575</v>
      </c>
      <c r="G97" s="1673"/>
    </row>
    <row r="98" spans="1:7" ht="15.75">
      <c r="A98" s="526">
        <v>89</v>
      </c>
      <c r="B98" s="1693"/>
      <c r="C98" s="1289">
        <v>413</v>
      </c>
      <c r="D98" s="1291" t="s">
        <v>1798</v>
      </c>
      <c r="E98" s="1290"/>
      <c r="F98" s="1672" t="s">
        <v>2576</v>
      </c>
      <c r="G98" s="1673"/>
    </row>
    <row r="99" spans="1:7" ht="15.75">
      <c r="A99" s="526">
        <v>90</v>
      </c>
      <c r="B99" s="1693"/>
      <c r="C99" s="1289">
        <v>413</v>
      </c>
      <c r="D99" s="1291" t="s">
        <v>2571</v>
      </c>
      <c r="E99" s="1290"/>
      <c r="F99" s="1672" t="s">
        <v>2576</v>
      </c>
      <c r="G99" s="1673"/>
    </row>
    <row r="100" spans="1:7" ht="15.75">
      <c r="A100" s="526">
        <v>91</v>
      </c>
      <c r="B100" s="1693"/>
      <c r="C100" s="1289">
        <v>413</v>
      </c>
      <c r="D100" s="1292" t="s">
        <v>2268</v>
      </c>
      <c r="E100" s="1290"/>
      <c r="F100" s="1672">
        <v>0</v>
      </c>
      <c r="G100" s="1673"/>
    </row>
    <row r="101" spans="1:7" ht="15.75">
      <c r="A101" s="526">
        <v>92</v>
      </c>
      <c r="B101" s="1693"/>
      <c r="C101" s="1289">
        <v>413</v>
      </c>
      <c r="D101" s="1292" t="s">
        <v>2572</v>
      </c>
      <c r="E101" s="1290"/>
      <c r="F101" s="1672" t="s">
        <v>2573</v>
      </c>
      <c r="G101" s="1673"/>
    </row>
    <row r="102" spans="1:7" ht="31.5">
      <c r="A102" s="526">
        <v>93</v>
      </c>
      <c r="B102" s="1693"/>
      <c r="C102" s="1289">
        <v>413</v>
      </c>
      <c r="D102" s="1292" t="s">
        <v>2250</v>
      </c>
      <c r="E102" s="1290"/>
      <c r="F102" s="1672"/>
      <c r="G102" s="1673"/>
    </row>
    <row r="103" spans="1:7" ht="15.75">
      <c r="A103" s="526">
        <v>94</v>
      </c>
      <c r="B103" s="1693"/>
      <c r="C103" s="1289">
        <v>413</v>
      </c>
      <c r="D103" s="1292" t="s">
        <v>1813</v>
      </c>
      <c r="E103" s="1290"/>
      <c r="F103" s="1672"/>
      <c r="G103" s="1673"/>
    </row>
    <row r="104" spans="1:7" ht="15.75">
      <c r="A104" s="526">
        <v>95</v>
      </c>
      <c r="B104" s="1693"/>
      <c r="C104" s="1289">
        <v>413</v>
      </c>
      <c r="D104" s="1292" t="s">
        <v>2770</v>
      </c>
      <c r="E104" s="1292" t="s">
        <v>2251</v>
      </c>
      <c r="F104" s="1672" t="s">
        <v>2251</v>
      </c>
      <c r="G104" s="1673"/>
    </row>
    <row r="105" spans="1:7" ht="31.5">
      <c r="A105" s="526">
        <v>96</v>
      </c>
      <c r="B105" s="1693"/>
      <c r="C105" s="1289">
        <v>413</v>
      </c>
      <c r="D105" s="1291" t="s">
        <v>1795</v>
      </c>
      <c r="E105" s="1292" t="s">
        <v>2252</v>
      </c>
      <c r="F105" s="1672" t="s">
        <v>2252</v>
      </c>
      <c r="G105" s="1673"/>
    </row>
    <row r="106" spans="1:7" ht="31.5">
      <c r="A106" s="526">
        <v>97</v>
      </c>
      <c r="B106" s="1693"/>
      <c r="C106" s="1289">
        <v>413</v>
      </c>
      <c r="D106" s="1291" t="s">
        <v>1799</v>
      </c>
      <c r="E106" s="1292" t="s">
        <v>2253</v>
      </c>
      <c r="F106" s="1672" t="s">
        <v>2253</v>
      </c>
      <c r="G106" s="1673"/>
    </row>
    <row r="107" spans="1:7" ht="31.5">
      <c r="A107" s="526">
        <v>98</v>
      </c>
      <c r="B107" s="1693"/>
      <c r="C107" s="1289">
        <v>413</v>
      </c>
      <c r="D107" s="1291" t="s">
        <v>1800</v>
      </c>
      <c r="E107" s="1292" t="s">
        <v>2253</v>
      </c>
      <c r="F107" s="1672" t="s">
        <v>2253</v>
      </c>
      <c r="G107" s="1673"/>
    </row>
    <row r="108" spans="1:7" ht="15.75">
      <c r="A108" s="526">
        <v>99</v>
      </c>
      <c r="B108" s="1693"/>
      <c r="C108" s="1289">
        <v>413</v>
      </c>
      <c r="D108" s="1292" t="s">
        <v>2268</v>
      </c>
      <c r="E108" s="1292">
        <v>0</v>
      </c>
      <c r="F108" s="1672">
        <v>0</v>
      </c>
      <c r="G108" s="1673"/>
    </row>
    <row r="109" spans="1:7" ht="15.75">
      <c r="A109" s="526">
        <v>100</v>
      </c>
      <c r="B109" s="1693"/>
      <c r="C109" s="1289">
        <v>413</v>
      </c>
      <c r="D109" s="1295" t="s">
        <v>2255</v>
      </c>
      <c r="E109" s="1292" t="s">
        <v>2254</v>
      </c>
      <c r="F109" s="1672" t="s">
        <v>2254</v>
      </c>
      <c r="G109" s="1673"/>
    </row>
    <row r="110" spans="1:7" ht="31.5">
      <c r="A110" s="526">
        <v>101</v>
      </c>
      <c r="B110" s="1693"/>
      <c r="C110" s="1289">
        <v>413</v>
      </c>
      <c r="D110" s="1292" t="s">
        <v>2588</v>
      </c>
      <c r="E110" s="1290"/>
      <c r="F110" s="1672"/>
      <c r="G110" s="1673"/>
    </row>
    <row r="111" spans="1:7" ht="15.75">
      <c r="A111" s="526">
        <v>102</v>
      </c>
      <c r="B111" s="1693"/>
      <c r="C111" s="1289">
        <v>413</v>
      </c>
      <c r="D111" s="1292" t="s">
        <v>2256</v>
      </c>
      <c r="E111" s="1292" t="s">
        <v>2247</v>
      </c>
      <c r="F111" s="1672" t="s">
        <v>2247</v>
      </c>
      <c r="G111" s="1673"/>
    </row>
    <row r="112" spans="1:7" ht="15.75">
      <c r="A112" s="526">
        <v>103</v>
      </c>
      <c r="B112" s="1693"/>
      <c r="C112" s="1289">
        <v>413</v>
      </c>
      <c r="D112" s="1292" t="s">
        <v>2257</v>
      </c>
      <c r="E112" s="1292" t="s">
        <v>2510</v>
      </c>
      <c r="F112" s="1672" t="s">
        <v>2510</v>
      </c>
      <c r="G112" s="1673"/>
    </row>
    <row r="113" spans="1:7" ht="31.5">
      <c r="A113" s="526">
        <v>104</v>
      </c>
      <c r="B113" s="1693"/>
      <c r="C113" s="1289">
        <v>413</v>
      </c>
      <c r="D113" s="1292" t="s">
        <v>2589</v>
      </c>
      <c r="E113" s="1292"/>
      <c r="F113" s="1672"/>
      <c r="G113" s="1673"/>
    </row>
    <row r="114" spans="1:7" ht="15.75">
      <c r="A114" s="526">
        <v>105</v>
      </c>
      <c r="B114" s="1693"/>
      <c r="C114" s="1289">
        <v>413</v>
      </c>
      <c r="D114" s="1292" t="s">
        <v>2256</v>
      </c>
      <c r="E114" s="1292"/>
      <c r="F114" s="1672" t="s">
        <v>2246</v>
      </c>
      <c r="G114" s="1673"/>
    </row>
    <row r="115" spans="1:7" ht="15.75">
      <c r="A115" s="526">
        <v>106</v>
      </c>
      <c r="B115" s="1693"/>
      <c r="C115" s="1289">
        <v>413</v>
      </c>
      <c r="D115" s="1292" t="s">
        <v>2257</v>
      </c>
      <c r="E115" s="1292"/>
      <c r="F115" s="1672" t="s">
        <v>2247</v>
      </c>
      <c r="G115" s="1673"/>
    </row>
    <row r="116" spans="1:7" ht="15.75">
      <c r="A116" s="526">
        <v>107</v>
      </c>
      <c r="B116" s="1693"/>
      <c r="C116" s="1289">
        <v>413</v>
      </c>
      <c r="D116" s="1292" t="s">
        <v>2590</v>
      </c>
      <c r="E116" s="1292" t="s">
        <v>1814</v>
      </c>
      <c r="F116" s="1672" t="s">
        <v>1814</v>
      </c>
      <c r="G116" s="1673"/>
    </row>
    <row r="117" spans="1:7" ht="15.75">
      <c r="A117" s="526">
        <v>108</v>
      </c>
      <c r="B117" s="1693"/>
      <c r="C117" s="1289">
        <v>413</v>
      </c>
      <c r="D117" s="1292" t="s">
        <v>2258</v>
      </c>
      <c r="E117" s="1292" t="s">
        <v>2274</v>
      </c>
      <c r="F117" s="1672" t="s">
        <v>2591</v>
      </c>
      <c r="G117" s="1673"/>
    </row>
    <row r="118" spans="1:7" ht="31.5">
      <c r="A118" s="526">
        <v>109</v>
      </c>
      <c r="B118" s="1693"/>
      <c r="C118" s="1289">
        <v>413</v>
      </c>
      <c r="D118" s="1292" t="s">
        <v>2771</v>
      </c>
      <c r="E118" s="1292" t="s">
        <v>2135</v>
      </c>
      <c r="F118" s="1672" t="s">
        <v>2135</v>
      </c>
      <c r="G118" s="1673"/>
    </row>
    <row r="119" spans="1:7" ht="31.5">
      <c r="A119" s="526">
        <v>110</v>
      </c>
      <c r="B119" s="1693"/>
      <c r="C119" s="1289">
        <v>413</v>
      </c>
      <c r="D119" s="1291" t="s">
        <v>2772</v>
      </c>
      <c r="E119" s="1292" t="s">
        <v>2261</v>
      </c>
      <c r="F119" s="1672" t="s">
        <v>2261</v>
      </c>
      <c r="G119" s="1673"/>
    </row>
    <row r="120" spans="1:7" ht="31.5">
      <c r="A120" s="526">
        <v>111</v>
      </c>
      <c r="B120" s="1693"/>
      <c r="C120" s="1289">
        <v>413</v>
      </c>
      <c r="D120" s="1291" t="s">
        <v>2773</v>
      </c>
      <c r="E120" s="1292" t="s">
        <v>2260</v>
      </c>
      <c r="F120" s="1672" t="s">
        <v>2260</v>
      </c>
      <c r="G120" s="1673"/>
    </row>
    <row r="121" spans="1:7" ht="31.5">
      <c r="A121" s="526">
        <v>112</v>
      </c>
      <c r="B121" s="1693"/>
      <c r="C121" s="1289">
        <v>413</v>
      </c>
      <c r="D121" s="1291" t="s">
        <v>2774</v>
      </c>
      <c r="E121" s="1292" t="s">
        <v>2270</v>
      </c>
      <c r="F121" s="1672" t="s">
        <v>2270</v>
      </c>
      <c r="G121" s="1673"/>
    </row>
    <row r="122" spans="1:7" ht="31.5">
      <c r="A122" s="526">
        <v>113</v>
      </c>
      <c r="B122" s="1693"/>
      <c r="C122" s="1289">
        <v>413</v>
      </c>
      <c r="D122" s="1291" t="s">
        <v>2775</v>
      </c>
      <c r="E122" s="1292" t="s">
        <v>2271</v>
      </c>
      <c r="F122" s="1672" t="s">
        <v>2271</v>
      </c>
      <c r="G122" s="1673"/>
    </row>
    <row r="123" spans="1:7" ht="15.75">
      <c r="A123" s="526">
        <v>114</v>
      </c>
      <c r="B123" s="1693"/>
      <c r="C123" s="1289">
        <v>413</v>
      </c>
      <c r="D123" s="1292" t="s">
        <v>2592</v>
      </c>
      <c r="E123" s="1292"/>
      <c r="F123" s="1672" t="s">
        <v>2591</v>
      </c>
      <c r="G123" s="1673"/>
    </row>
    <row r="124" spans="1:7" ht="31.5">
      <c r="A124" s="526">
        <v>115</v>
      </c>
      <c r="B124" s="1693"/>
      <c r="C124" s="1289">
        <v>413</v>
      </c>
      <c r="D124" s="1292" t="s">
        <v>2593</v>
      </c>
      <c r="E124" s="1292" t="s">
        <v>2273</v>
      </c>
      <c r="F124" s="1672" t="s">
        <v>2273</v>
      </c>
      <c r="G124" s="1673"/>
    </row>
    <row r="125" spans="1:7" ht="15.75">
      <c r="A125" s="526">
        <v>116</v>
      </c>
      <c r="B125" s="1693"/>
      <c r="C125" s="1289">
        <v>413</v>
      </c>
      <c r="D125" s="1292" t="s">
        <v>2594</v>
      </c>
      <c r="E125" s="1292" t="s">
        <v>2272</v>
      </c>
      <c r="F125" s="1672" t="s">
        <v>2272</v>
      </c>
      <c r="G125" s="1673"/>
    </row>
    <row r="126" spans="1:7" ht="31.5">
      <c r="A126" s="526">
        <v>117</v>
      </c>
      <c r="B126" s="1693"/>
      <c r="C126" s="1289">
        <v>413</v>
      </c>
      <c r="D126" s="1292" t="s">
        <v>2595</v>
      </c>
      <c r="E126" s="1292" t="s">
        <v>2261</v>
      </c>
      <c r="F126" s="1672" t="s">
        <v>2261</v>
      </c>
      <c r="G126" s="1673"/>
    </row>
    <row r="127" spans="1:7" ht="31.5">
      <c r="A127" s="526">
        <v>118</v>
      </c>
      <c r="B127" s="1693"/>
      <c r="C127" s="1289">
        <v>413</v>
      </c>
      <c r="D127" s="1292" t="s">
        <v>2596</v>
      </c>
      <c r="E127" s="1296">
        <v>0</v>
      </c>
      <c r="F127" s="1672">
        <v>0</v>
      </c>
      <c r="G127" s="1673"/>
    </row>
    <row r="128" spans="1:7" ht="15.75">
      <c r="A128" s="526">
        <v>119</v>
      </c>
      <c r="B128" s="1693"/>
      <c r="C128" s="1289">
        <v>413</v>
      </c>
      <c r="D128" s="1292" t="s">
        <v>2597</v>
      </c>
      <c r="E128" s="1292" t="s">
        <v>2274</v>
      </c>
      <c r="F128" s="1672" t="s">
        <v>2274</v>
      </c>
      <c r="G128" s="1673"/>
    </row>
    <row r="129" spans="1:7" ht="15.75">
      <c r="A129" s="526">
        <v>120</v>
      </c>
      <c r="B129" s="1693"/>
      <c r="C129" s="1289">
        <v>413</v>
      </c>
      <c r="D129" s="1292" t="s">
        <v>2275</v>
      </c>
      <c r="E129" s="1292"/>
      <c r="F129" s="1672"/>
      <c r="G129" s="1673"/>
    </row>
    <row r="130" spans="1:7" ht="31.5">
      <c r="A130" s="526">
        <v>121</v>
      </c>
      <c r="B130" s="1693"/>
      <c r="C130" s="1289">
        <v>413</v>
      </c>
      <c r="D130" s="1297" t="s">
        <v>2598</v>
      </c>
      <c r="E130" s="1292" t="s">
        <v>2276</v>
      </c>
      <c r="F130" s="1672">
        <v>0</v>
      </c>
      <c r="G130" s="1673"/>
    </row>
    <row r="131" spans="1:7" ht="31.5">
      <c r="A131" s="526">
        <v>122</v>
      </c>
      <c r="B131" s="1693"/>
      <c r="C131" s="1289">
        <v>413</v>
      </c>
      <c r="D131" s="1292" t="s">
        <v>2599</v>
      </c>
      <c r="E131" s="1292"/>
      <c r="F131" s="1672" t="s">
        <v>2600</v>
      </c>
      <c r="G131" s="1673"/>
    </row>
    <row r="132" spans="1:7" ht="15.75">
      <c r="A132" s="526">
        <v>123</v>
      </c>
      <c r="B132" s="1693"/>
      <c r="C132" s="1289">
        <v>413</v>
      </c>
      <c r="D132" s="1292" t="s">
        <v>2602</v>
      </c>
      <c r="E132" s="1292" t="s">
        <v>2277</v>
      </c>
      <c r="F132" s="1672" t="s">
        <v>2601</v>
      </c>
      <c r="G132" s="1673"/>
    </row>
    <row r="133" spans="1:7" ht="15.75">
      <c r="A133" s="526">
        <v>124</v>
      </c>
      <c r="B133" s="1693"/>
      <c r="C133" s="1289">
        <v>413</v>
      </c>
      <c r="D133" s="1292" t="s">
        <v>2603</v>
      </c>
      <c r="E133" s="1292"/>
      <c r="F133" s="1672" t="s">
        <v>2604</v>
      </c>
      <c r="G133" s="1673"/>
    </row>
    <row r="134" spans="1:7" ht="31.5">
      <c r="A134" s="526">
        <v>125</v>
      </c>
      <c r="B134" s="1693"/>
      <c r="C134" s="1289">
        <v>413</v>
      </c>
      <c r="D134" s="1292" t="s">
        <v>2605</v>
      </c>
      <c r="E134" s="1292"/>
      <c r="F134" s="1672" t="s">
        <v>2606</v>
      </c>
      <c r="G134" s="1673"/>
    </row>
    <row r="135" spans="1:7" ht="31.5">
      <c r="A135" s="526">
        <v>126</v>
      </c>
      <c r="B135" s="1693"/>
      <c r="C135" s="1289">
        <v>413</v>
      </c>
      <c r="D135" s="1292" t="s">
        <v>2607</v>
      </c>
      <c r="E135" s="1292"/>
      <c r="F135" s="1672" t="s">
        <v>2608</v>
      </c>
      <c r="G135" s="1673"/>
    </row>
    <row r="136" spans="1:7" ht="31.5">
      <c r="A136" s="526">
        <v>127</v>
      </c>
      <c r="B136" s="1693"/>
      <c r="C136" s="1289">
        <v>413</v>
      </c>
      <c r="D136" s="1298" t="s">
        <v>2609</v>
      </c>
      <c r="E136" s="1292"/>
      <c r="F136" s="1672"/>
      <c r="G136" s="1673"/>
    </row>
    <row r="137" spans="1:7" ht="15.75">
      <c r="A137" s="526">
        <v>128</v>
      </c>
      <c r="B137" s="1693"/>
      <c r="C137" s="1289">
        <v>413</v>
      </c>
      <c r="D137" s="1292" t="s">
        <v>2610</v>
      </c>
      <c r="E137" s="1292"/>
      <c r="F137" s="1672"/>
      <c r="G137" s="1673"/>
    </row>
    <row r="138" spans="1:7" s="988" customFormat="1" ht="78.75">
      <c r="A138" s="526">
        <v>129</v>
      </c>
      <c r="B138" s="1693"/>
      <c r="C138" s="1289">
        <v>413</v>
      </c>
      <c r="D138" s="1299" t="s">
        <v>2611</v>
      </c>
      <c r="E138" s="1299" t="s">
        <v>2278</v>
      </c>
      <c r="F138" s="1672" t="s">
        <v>2278</v>
      </c>
      <c r="G138" s="1673"/>
    </row>
    <row r="139" spans="1:7" ht="15.75">
      <c r="A139" s="526">
        <v>130</v>
      </c>
      <c r="B139" s="1693"/>
      <c r="C139" s="1289">
        <v>413</v>
      </c>
      <c r="D139" s="1292" t="s">
        <v>2612</v>
      </c>
      <c r="E139" s="1292"/>
      <c r="F139" s="1672" t="s">
        <v>2615</v>
      </c>
      <c r="G139" s="1673"/>
    </row>
    <row r="140" spans="1:7" ht="18" customHeight="1">
      <c r="A140" s="526">
        <v>131</v>
      </c>
      <c r="B140" s="1693"/>
      <c r="C140" s="1289">
        <v>413</v>
      </c>
      <c r="D140" s="1292" t="s">
        <v>2776</v>
      </c>
      <c r="E140" s="1292"/>
      <c r="F140" s="1672" t="s">
        <v>2614</v>
      </c>
      <c r="G140" s="1673"/>
    </row>
    <row r="141" spans="1:7" ht="18" customHeight="1">
      <c r="A141" s="526">
        <v>132</v>
      </c>
      <c r="B141" s="1693"/>
      <c r="C141" s="1289">
        <v>413</v>
      </c>
      <c r="D141" s="1300" t="s">
        <v>2616</v>
      </c>
      <c r="E141" s="1292"/>
      <c r="F141" s="1672" t="s">
        <v>2617</v>
      </c>
      <c r="G141" s="1673"/>
    </row>
    <row r="142" spans="1:7" ht="33.75" customHeight="1">
      <c r="A142" s="526">
        <v>133</v>
      </c>
      <c r="B142" s="1693"/>
      <c r="C142" s="1289">
        <v>413</v>
      </c>
      <c r="D142" s="1292" t="s">
        <v>2619</v>
      </c>
      <c r="E142" s="1292"/>
      <c r="F142" s="1672" t="s">
        <v>2618</v>
      </c>
      <c r="G142" s="1673"/>
    </row>
    <row r="143" spans="1:7" ht="31.5">
      <c r="A143" s="526">
        <v>134</v>
      </c>
      <c r="B143" s="1693"/>
      <c r="C143" s="1289">
        <v>413</v>
      </c>
      <c r="D143" s="1292" t="s">
        <v>2620</v>
      </c>
      <c r="E143" s="1292"/>
      <c r="F143" s="1672" t="s">
        <v>2621</v>
      </c>
      <c r="G143" s="1673"/>
    </row>
    <row r="144" spans="1:7" ht="15.75" customHeight="1">
      <c r="A144" s="526">
        <v>135</v>
      </c>
      <c r="B144" s="1693"/>
      <c r="C144" s="1289">
        <v>413</v>
      </c>
      <c r="D144" s="1292" t="s">
        <v>2622</v>
      </c>
      <c r="E144" s="1292"/>
      <c r="F144" s="1672" t="s">
        <v>2623</v>
      </c>
      <c r="G144" s="1673"/>
    </row>
    <row r="145" spans="1:7" ht="31.5">
      <c r="A145" s="526">
        <v>136</v>
      </c>
      <c r="B145" s="1693"/>
      <c r="C145" s="1289">
        <v>413</v>
      </c>
      <c r="D145" s="1292" t="s">
        <v>2613</v>
      </c>
      <c r="E145" s="1292" t="s">
        <v>2279</v>
      </c>
      <c r="F145" s="1672" t="s">
        <v>2624</v>
      </c>
      <c r="G145" s="1673"/>
    </row>
    <row r="146" spans="1:7" ht="15.75" customHeight="1">
      <c r="A146" s="526">
        <v>137</v>
      </c>
      <c r="B146" s="1693"/>
      <c r="C146" s="1289">
        <v>413</v>
      </c>
      <c r="D146" s="1292" t="s">
        <v>2625</v>
      </c>
      <c r="E146" s="1292" t="s">
        <v>2280</v>
      </c>
      <c r="F146" s="1672" t="s">
        <v>2626</v>
      </c>
      <c r="G146" s="1673"/>
    </row>
    <row r="147" spans="1:7" ht="47.25">
      <c r="A147" s="526">
        <v>138</v>
      </c>
      <c r="B147" s="1693"/>
      <c r="C147" s="1289">
        <v>413</v>
      </c>
      <c r="D147" s="1292" t="s">
        <v>2627</v>
      </c>
      <c r="E147" s="1292"/>
      <c r="F147" s="1672" t="s">
        <v>2628</v>
      </c>
      <c r="G147" s="1673"/>
    </row>
    <row r="148" spans="1:7" ht="47.25">
      <c r="A148" s="526">
        <v>139</v>
      </c>
      <c r="B148" s="1693"/>
      <c r="C148" s="1289">
        <v>413</v>
      </c>
      <c r="D148" s="1292" t="s">
        <v>2629</v>
      </c>
      <c r="E148" s="1292"/>
      <c r="F148" s="1672" t="s">
        <v>2630</v>
      </c>
      <c r="G148" s="1673"/>
    </row>
    <row r="149" spans="1:7" ht="15.75" customHeight="1">
      <c r="A149" s="526">
        <v>140</v>
      </c>
      <c r="B149" s="1693"/>
      <c r="C149" s="1289">
        <v>413</v>
      </c>
      <c r="D149" s="1292" t="s">
        <v>2631</v>
      </c>
      <c r="E149" s="1292"/>
      <c r="F149" s="1672" t="s">
        <v>2632</v>
      </c>
      <c r="G149" s="1673"/>
    </row>
    <row r="150" spans="1:7" ht="31.5">
      <c r="A150" s="526">
        <v>141</v>
      </c>
      <c r="B150" s="1693"/>
      <c r="C150" s="1289">
        <v>413</v>
      </c>
      <c r="D150" s="1292" t="s">
        <v>2633</v>
      </c>
      <c r="E150" s="1292"/>
      <c r="F150" s="1672" t="s">
        <v>2634</v>
      </c>
      <c r="G150" s="1673"/>
    </row>
    <row r="151" spans="1:7" ht="15.75">
      <c r="A151" s="526">
        <v>142</v>
      </c>
      <c r="B151" s="1693"/>
      <c r="C151" s="1289">
        <v>413</v>
      </c>
      <c r="D151" s="1298" t="s">
        <v>2417</v>
      </c>
      <c r="E151" s="1292"/>
      <c r="F151" s="1672"/>
      <c r="G151" s="1673"/>
    </row>
    <row r="152" spans="1:7" ht="47.25">
      <c r="A152" s="526">
        <v>143</v>
      </c>
      <c r="B152" s="1693"/>
      <c r="C152" s="1289">
        <v>413</v>
      </c>
      <c r="D152" s="1292" t="s">
        <v>2635</v>
      </c>
      <c r="E152" s="1292"/>
      <c r="F152" s="1672"/>
      <c r="G152" s="1673"/>
    </row>
    <row r="153" spans="1:7" ht="15.75">
      <c r="A153" s="526">
        <v>144</v>
      </c>
      <c r="B153" s="1693"/>
      <c r="C153" s="1289">
        <v>413</v>
      </c>
      <c r="D153" s="1292" t="s">
        <v>2636</v>
      </c>
      <c r="E153" s="1292"/>
      <c r="F153" s="1672" t="s">
        <v>2637</v>
      </c>
      <c r="G153" s="1673"/>
    </row>
    <row r="154" spans="1:7" ht="15.75">
      <c r="A154" s="526">
        <v>145</v>
      </c>
      <c r="B154" s="1693"/>
      <c r="C154" s="1289">
        <v>413</v>
      </c>
      <c r="D154" s="1292" t="s">
        <v>2638</v>
      </c>
      <c r="E154" s="1292"/>
      <c r="F154" s="1672" t="s">
        <v>2639</v>
      </c>
      <c r="G154" s="1673"/>
    </row>
    <row r="155" spans="1:7" ht="47.25">
      <c r="A155" s="526">
        <v>146</v>
      </c>
      <c r="B155" s="1693"/>
      <c r="C155" s="1289">
        <v>413</v>
      </c>
      <c r="D155" s="1292" t="s">
        <v>2640</v>
      </c>
      <c r="E155" s="1292"/>
      <c r="F155" s="1672"/>
      <c r="G155" s="1673"/>
    </row>
    <row r="156" spans="1:7" ht="15.75">
      <c r="A156" s="526">
        <v>147</v>
      </c>
      <c r="B156" s="1693"/>
      <c r="C156" s="1289">
        <v>413</v>
      </c>
      <c r="D156" s="1292" t="s">
        <v>2641</v>
      </c>
      <c r="E156" s="1292">
        <v>0.001</v>
      </c>
      <c r="F156" s="1672" t="s">
        <v>2642</v>
      </c>
      <c r="G156" s="1673"/>
    </row>
    <row r="157" spans="1:7" ht="15.75">
      <c r="A157" s="526">
        <v>148</v>
      </c>
      <c r="B157" s="1693"/>
      <c r="C157" s="1289">
        <v>413</v>
      </c>
      <c r="D157" s="1292" t="s">
        <v>2777</v>
      </c>
      <c r="E157" s="1292">
        <v>0.0015</v>
      </c>
      <c r="F157" s="1672" t="s">
        <v>2643</v>
      </c>
      <c r="G157" s="1673"/>
    </row>
    <row r="158" spans="1:7" ht="15.75">
      <c r="A158" s="526">
        <v>149</v>
      </c>
      <c r="B158" s="1693"/>
      <c r="C158" s="1289">
        <v>413</v>
      </c>
      <c r="D158" s="1292" t="s">
        <v>2644</v>
      </c>
      <c r="E158" s="1292">
        <v>0</v>
      </c>
      <c r="F158" s="1672" t="s">
        <v>2573</v>
      </c>
      <c r="G158" s="1673"/>
    </row>
    <row r="159" spans="1:7" ht="31.5">
      <c r="A159" s="526">
        <v>150</v>
      </c>
      <c r="B159" s="1693"/>
      <c r="C159" s="1289">
        <v>413</v>
      </c>
      <c r="D159" s="1292" t="s">
        <v>2645</v>
      </c>
      <c r="E159" s="1292" t="s">
        <v>2281</v>
      </c>
      <c r="F159" s="1672" t="s">
        <v>2281</v>
      </c>
      <c r="G159" s="1673"/>
    </row>
    <row r="160" spans="1:7" ht="15.75">
      <c r="A160" s="526">
        <v>151</v>
      </c>
      <c r="B160" s="1693"/>
      <c r="C160" s="1289">
        <v>413</v>
      </c>
      <c r="D160" s="1292" t="s">
        <v>2646</v>
      </c>
      <c r="E160" s="1292" t="s">
        <v>2282</v>
      </c>
      <c r="F160" s="1672" t="s">
        <v>2282</v>
      </c>
      <c r="G160" s="1673"/>
    </row>
    <row r="161" spans="1:7" ht="31.5">
      <c r="A161" s="526">
        <v>152</v>
      </c>
      <c r="B161" s="1693"/>
      <c r="C161" s="1289">
        <v>413</v>
      </c>
      <c r="D161" s="1292" t="s">
        <v>2647</v>
      </c>
      <c r="E161" s="1292">
        <v>0</v>
      </c>
      <c r="F161" s="1672" t="s">
        <v>2648</v>
      </c>
      <c r="G161" s="1673"/>
    </row>
    <row r="162" spans="1:7" ht="15.75">
      <c r="A162" s="526">
        <v>153</v>
      </c>
      <c r="B162" s="1693"/>
      <c r="C162" s="1289">
        <v>413</v>
      </c>
      <c r="D162" s="1292" t="s">
        <v>2374</v>
      </c>
      <c r="E162" s="1292" t="s">
        <v>2283</v>
      </c>
      <c r="F162" s="1672" t="s">
        <v>2283</v>
      </c>
      <c r="G162" s="1673"/>
    </row>
    <row r="163" spans="1:7" ht="15.75">
      <c r="A163" s="526">
        <v>154</v>
      </c>
      <c r="B163" s="1693"/>
      <c r="C163" s="1289">
        <v>413</v>
      </c>
      <c r="D163" s="1292" t="s">
        <v>2293</v>
      </c>
      <c r="E163" s="1292"/>
      <c r="F163" s="1672"/>
      <c r="G163" s="1673"/>
    </row>
    <row r="164" spans="1:7" ht="15.75">
      <c r="A164" s="526">
        <v>155</v>
      </c>
      <c r="B164" s="1693"/>
      <c r="C164" s="1289">
        <v>413</v>
      </c>
      <c r="D164" s="1292" t="s">
        <v>2284</v>
      </c>
      <c r="E164" s="1292"/>
      <c r="F164" s="1672"/>
      <c r="G164" s="1673"/>
    </row>
    <row r="165" spans="1:7" ht="15.75">
      <c r="A165" s="526">
        <v>156</v>
      </c>
      <c r="B165" s="1693"/>
      <c r="C165" s="1289">
        <v>413</v>
      </c>
      <c r="D165" s="1292" t="s">
        <v>2649</v>
      </c>
      <c r="E165" s="1292" t="s">
        <v>2285</v>
      </c>
      <c r="F165" s="1672" t="s">
        <v>2650</v>
      </c>
      <c r="G165" s="1673"/>
    </row>
    <row r="166" spans="1:7" ht="15.75">
      <c r="A166" s="526">
        <v>157</v>
      </c>
      <c r="B166" s="1693"/>
      <c r="C166" s="1289">
        <v>413</v>
      </c>
      <c r="D166" s="1292" t="s">
        <v>2651</v>
      </c>
      <c r="E166" s="1292" t="s">
        <v>2286</v>
      </c>
      <c r="F166" s="1672" t="s">
        <v>2652</v>
      </c>
      <c r="G166" s="1673"/>
    </row>
    <row r="167" spans="1:7" ht="15.75">
      <c r="A167" s="526">
        <v>158</v>
      </c>
      <c r="B167" s="1693"/>
      <c r="C167" s="1289">
        <v>413</v>
      </c>
      <c r="D167" s="1292" t="s">
        <v>2418</v>
      </c>
      <c r="E167" s="1292"/>
      <c r="F167" s="1672"/>
      <c r="G167" s="1673"/>
    </row>
    <row r="168" spans="1:7" ht="15.75">
      <c r="A168" s="526">
        <v>159</v>
      </c>
      <c r="B168" s="1693"/>
      <c r="C168" s="1289">
        <v>413</v>
      </c>
      <c r="D168" s="1292" t="s">
        <v>2653</v>
      </c>
      <c r="E168" s="1292" t="s">
        <v>2272</v>
      </c>
      <c r="F168" s="1672" t="s">
        <v>2654</v>
      </c>
      <c r="G168" s="1673"/>
    </row>
    <row r="169" spans="1:7" ht="15.75">
      <c r="A169" s="526">
        <v>160</v>
      </c>
      <c r="B169" s="1693"/>
      <c r="C169" s="1289">
        <v>413</v>
      </c>
      <c r="D169" s="1292" t="s">
        <v>2287</v>
      </c>
      <c r="E169" s="1292" t="s">
        <v>2288</v>
      </c>
      <c r="F169" s="1672" t="s">
        <v>2655</v>
      </c>
      <c r="G169" s="1673"/>
    </row>
    <row r="170" spans="1:7" ht="15.75">
      <c r="A170" s="526">
        <v>161</v>
      </c>
      <c r="B170" s="1693"/>
      <c r="C170" s="1289">
        <v>413</v>
      </c>
      <c r="D170" s="1292" t="s">
        <v>2656</v>
      </c>
      <c r="E170" s="1292"/>
      <c r="F170" s="1672"/>
      <c r="G170" s="1673"/>
    </row>
    <row r="171" spans="1:7" ht="15.75">
      <c r="A171" s="526">
        <v>162</v>
      </c>
      <c r="B171" s="1693"/>
      <c r="C171" s="1289">
        <v>413</v>
      </c>
      <c r="D171" s="1292" t="s">
        <v>2289</v>
      </c>
      <c r="E171" s="1292" t="s">
        <v>2283</v>
      </c>
      <c r="F171" s="1672" t="s">
        <v>2283</v>
      </c>
      <c r="G171" s="1673"/>
    </row>
    <row r="172" spans="1:7" ht="15.75">
      <c r="A172" s="526">
        <v>163</v>
      </c>
      <c r="B172" s="1693"/>
      <c r="C172" s="1289">
        <v>413</v>
      </c>
      <c r="D172" s="1292" t="s">
        <v>2290</v>
      </c>
      <c r="E172" s="1292" t="s">
        <v>2291</v>
      </c>
      <c r="F172" s="1672" t="s">
        <v>2291</v>
      </c>
      <c r="G172" s="1673"/>
    </row>
    <row r="173" spans="1:7" ht="31.5">
      <c r="A173" s="526">
        <v>164</v>
      </c>
      <c r="B173" s="1693"/>
      <c r="C173" s="1289">
        <v>413</v>
      </c>
      <c r="D173" s="1292" t="s">
        <v>2658</v>
      </c>
      <c r="E173" s="1292"/>
      <c r="F173" s="1672" t="s">
        <v>2659</v>
      </c>
      <c r="G173" s="1673"/>
    </row>
    <row r="174" spans="1:7" ht="15.75">
      <c r="A174" s="526">
        <v>165</v>
      </c>
      <c r="B174" s="1693"/>
      <c r="C174" s="1289">
        <v>413</v>
      </c>
      <c r="D174" s="1292" t="s">
        <v>2657</v>
      </c>
      <c r="E174" s="1292" t="s">
        <v>2292</v>
      </c>
      <c r="F174" s="1672" t="s">
        <v>2292</v>
      </c>
      <c r="G174" s="1673"/>
    </row>
    <row r="175" spans="1:7" ht="31.5">
      <c r="A175" s="526">
        <v>166</v>
      </c>
      <c r="B175" s="1693"/>
      <c r="C175" s="1289">
        <v>413</v>
      </c>
      <c r="D175" s="1292" t="s">
        <v>2294</v>
      </c>
      <c r="E175" s="1292" t="s">
        <v>2295</v>
      </c>
      <c r="F175" s="1672" t="s">
        <v>2295</v>
      </c>
      <c r="G175" s="1673"/>
    </row>
    <row r="176" spans="1:7" ht="15.75">
      <c r="A176" s="526">
        <v>167</v>
      </c>
      <c r="B176" s="1693"/>
      <c r="C176" s="1289">
        <v>413</v>
      </c>
      <c r="D176" s="1298" t="s">
        <v>2660</v>
      </c>
      <c r="E176" s="1292"/>
      <c r="F176" s="1672"/>
      <c r="G176" s="1673"/>
    </row>
    <row r="177" spans="1:7" ht="47.25">
      <c r="A177" s="526">
        <v>168</v>
      </c>
      <c r="B177" s="1693"/>
      <c r="C177" s="1289">
        <v>413</v>
      </c>
      <c r="D177" s="1292" t="s">
        <v>2661</v>
      </c>
      <c r="E177" s="1292"/>
      <c r="F177" s="1672" t="s">
        <v>2643</v>
      </c>
      <c r="G177" s="1673"/>
    </row>
    <row r="178" spans="1:7" ht="47.25">
      <c r="A178" s="526">
        <v>169</v>
      </c>
      <c r="B178" s="1693"/>
      <c r="C178" s="1289">
        <v>413</v>
      </c>
      <c r="D178" s="1292" t="s">
        <v>2662</v>
      </c>
      <c r="E178" s="1292"/>
      <c r="F178" s="1672" t="s">
        <v>2639</v>
      </c>
      <c r="G178" s="1673"/>
    </row>
    <row r="179" spans="1:7" ht="47.25">
      <c r="A179" s="526">
        <v>170</v>
      </c>
      <c r="B179" s="1693"/>
      <c r="C179" s="1289">
        <v>413</v>
      </c>
      <c r="D179" s="1292" t="s">
        <v>2663</v>
      </c>
      <c r="E179" s="1292"/>
      <c r="F179" s="1672" t="s">
        <v>2643</v>
      </c>
      <c r="G179" s="1673"/>
    </row>
    <row r="180" spans="1:7" ht="47.25">
      <c r="A180" s="526">
        <v>171</v>
      </c>
      <c r="B180" s="1693"/>
      <c r="C180" s="1289">
        <v>413</v>
      </c>
      <c r="D180" s="1292" t="s">
        <v>2664</v>
      </c>
      <c r="E180" s="1292"/>
      <c r="F180" s="1672" t="s">
        <v>2639</v>
      </c>
      <c r="G180" s="1673"/>
    </row>
    <row r="181" spans="1:7" ht="15.75">
      <c r="A181" s="526">
        <v>172</v>
      </c>
      <c r="B181" s="1693"/>
      <c r="C181" s="1289">
        <v>413</v>
      </c>
      <c r="D181" s="1298" t="s">
        <v>2665</v>
      </c>
      <c r="E181" s="1292"/>
      <c r="F181" s="1672"/>
      <c r="G181" s="1673"/>
    </row>
    <row r="182" spans="1:7" ht="31.5">
      <c r="A182" s="526">
        <v>173</v>
      </c>
      <c r="B182" s="1693"/>
      <c r="C182" s="1289">
        <v>413</v>
      </c>
      <c r="D182" s="1292" t="s">
        <v>2666</v>
      </c>
      <c r="E182" s="1292"/>
      <c r="F182" s="1672" t="s">
        <v>2667</v>
      </c>
      <c r="G182" s="1673"/>
    </row>
    <row r="183" spans="1:7" ht="15.75">
      <c r="A183" s="526">
        <v>174</v>
      </c>
      <c r="B183" s="1693"/>
      <c r="C183" s="1289">
        <v>413</v>
      </c>
      <c r="D183" s="1292" t="s">
        <v>2668</v>
      </c>
      <c r="E183" s="1292"/>
      <c r="F183" s="1672"/>
      <c r="G183" s="1673"/>
    </row>
    <row r="184" spans="1:7" ht="78.75">
      <c r="A184" s="526">
        <v>175</v>
      </c>
      <c r="B184" s="1693"/>
      <c r="C184" s="1289">
        <v>413</v>
      </c>
      <c r="D184" s="1292" t="s">
        <v>2669</v>
      </c>
      <c r="E184" s="1292"/>
      <c r="F184" s="1672" t="s">
        <v>2670</v>
      </c>
      <c r="G184" s="1673"/>
    </row>
    <row r="185" spans="1:7" ht="15.75" customHeight="1">
      <c r="A185" s="526">
        <v>176</v>
      </c>
      <c r="B185" s="1693"/>
      <c r="C185" s="1289">
        <v>413</v>
      </c>
      <c r="D185" s="1292" t="s">
        <v>2671</v>
      </c>
      <c r="E185" s="1292"/>
      <c r="F185" s="1672" t="s">
        <v>2672</v>
      </c>
      <c r="G185" s="1673"/>
    </row>
    <row r="186" spans="1:7" ht="24" customHeight="1">
      <c r="A186" s="526">
        <v>177</v>
      </c>
      <c r="B186" s="1693"/>
      <c r="C186" s="1289">
        <v>413</v>
      </c>
      <c r="D186" s="1292" t="s">
        <v>2778</v>
      </c>
      <c r="E186" s="1292"/>
      <c r="F186" s="1672" t="s">
        <v>2614</v>
      </c>
      <c r="G186" s="1673"/>
    </row>
    <row r="187" spans="1:7" ht="15.75">
      <c r="A187" s="526">
        <v>178</v>
      </c>
      <c r="B187" s="1693"/>
      <c r="C187" s="1289">
        <v>413</v>
      </c>
      <c r="D187" s="1300" t="s">
        <v>2616</v>
      </c>
      <c r="E187" s="1292"/>
      <c r="F187" s="1672" t="s">
        <v>2617</v>
      </c>
      <c r="G187" s="1673"/>
    </row>
    <row r="188" spans="1:7" ht="31.5">
      <c r="A188" s="526">
        <v>179</v>
      </c>
      <c r="B188" s="1693"/>
      <c r="C188" s="1289">
        <v>413</v>
      </c>
      <c r="D188" s="1292" t="s">
        <v>2619</v>
      </c>
      <c r="E188" s="1292"/>
      <c r="F188" s="1672" t="s">
        <v>2618</v>
      </c>
      <c r="G188" s="1673"/>
    </row>
    <row r="189" spans="1:7" ht="31.5">
      <c r="A189" s="526">
        <v>180</v>
      </c>
      <c r="B189" s="1693"/>
      <c r="C189" s="1289">
        <v>413</v>
      </c>
      <c r="D189" s="1292" t="s">
        <v>2620</v>
      </c>
      <c r="E189" s="1292"/>
      <c r="F189" s="1672" t="s">
        <v>2621</v>
      </c>
      <c r="G189" s="1673"/>
    </row>
    <row r="190" spans="1:7" ht="15.75" customHeight="1">
      <c r="A190" s="526">
        <v>181</v>
      </c>
      <c r="B190" s="1693"/>
      <c r="C190" s="1289">
        <v>413</v>
      </c>
      <c r="D190" s="1292" t="s">
        <v>2673</v>
      </c>
      <c r="E190" s="1292"/>
      <c r="F190" s="1672" t="s">
        <v>2623</v>
      </c>
      <c r="G190" s="1673"/>
    </row>
    <row r="191" spans="1:7" ht="31.5">
      <c r="A191" s="526">
        <v>182</v>
      </c>
      <c r="B191" s="1693"/>
      <c r="C191" s="1289">
        <v>413</v>
      </c>
      <c r="D191" s="1292" t="s">
        <v>2674</v>
      </c>
      <c r="E191" s="1292"/>
      <c r="F191" s="1672" t="s">
        <v>2624</v>
      </c>
      <c r="G191" s="1673"/>
    </row>
    <row r="192" spans="1:7" ht="15.75" customHeight="1">
      <c r="A192" s="526">
        <v>183</v>
      </c>
      <c r="B192" s="1693"/>
      <c r="C192" s="1289">
        <v>413</v>
      </c>
      <c r="D192" s="1292" t="s">
        <v>2675</v>
      </c>
      <c r="E192" s="1292"/>
      <c r="F192" s="1672" t="s">
        <v>2626</v>
      </c>
      <c r="G192" s="1673"/>
    </row>
    <row r="193" spans="1:7" ht="47.25">
      <c r="A193" s="526">
        <v>184</v>
      </c>
      <c r="B193" s="1693"/>
      <c r="C193" s="1289">
        <v>413</v>
      </c>
      <c r="D193" s="1292" t="s">
        <v>2676</v>
      </c>
      <c r="E193" s="1292"/>
      <c r="F193" s="1672" t="s">
        <v>2628</v>
      </c>
      <c r="G193" s="1673"/>
    </row>
    <row r="194" spans="1:7" ht="47.25">
      <c r="A194" s="526">
        <v>185</v>
      </c>
      <c r="B194" s="1693"/>
      <c r="C194" s="1289">
        <v>413</v>
      </c>
      <c r="D194" s="1292" t="s">
        <v>2677</v>
      </c>
      <c r="E194" s="1292"/>
      <c r="F194" s="1672" t="s">
        <v>2630</v>
      </c>
      <c r="G194" s="1673"/>
    </row>
    <row r="195" spans="1:7" ht="15.75" customHeight="1">
      <c r="A195" s="526">
        <v>186</v>
      </c>
      <c r="B195" s="1693"/>
      <c r="C195" s="1289">
        <v>413</v>
      </c>
      <c r="D195" s="1292" t="s">
        <v>2678</v>
      </c>
      <c r="E195" s="1292"/>
      <c r="F195" s="1672" t="s">
        <v>2632</v>
      </c>
      <c r="G195" s="1673"/>
    </row>
    <row r="196" spans="1:7" ht="31.5">
      <c r="A196" s="526">
        <v>187</v>
      </c>
      <c r="B196" s="1693"/>
      <c r="C196" s="1289">
        <v>413</v>
      </c>
      <c r="D196" s="1292" t="s">
        <v>2679</v>
      </c>
      <c r="E196" s="1292"/>
      <c r="F196" s="1672" t="s">
        <v>2634</v>
      </c>
      <c r="G196" s="1673"/>
    </row>
    <row r="197" spans="1:7" ht="15.75">
      <c r="A197" s="526">
        <v>188</v>
      </c>
      <c r="B197" s="1693"/>
      <c r="C197" s="1289">
        <v>413</v>
      </c>
      <c r="D197" s="1298" t="s">
        <v>2680</v>
      </c>
      <c r="E197" s="1292"/>
      <c r="F197" s="1672"/>
      <c r="G197" s="1673"/>
    </row>
    <row r="198" spans="1:7" ht="63">
      <c r="A198" s="526">
        <v>189</v>
      </c>
      <c r="B198" s="1693"/>
      <c r="C198" s="1289">
        <v>413</v>
      </c>
      <c r="D198" s="1292" t="s">
        <v>2681</v>
      </c>
      <c r="E198" s="1292"/>
      <c r="F198" s="1672"/>
      <c r="G198" s="1673"/>
    </row>
    <row r="199" spans="1:7" ht="15.75">
      <c r="A199" s="526">
        <v>190</v>
      </c>
      <c r="B199" s="1693"/>
      <c r="C199" s="1289">
        <v>413</v>
      </c>
      <c r="D199" s="1292" t="s">
        <v>2636</v>
      </c>
      <c r="E199" s="1292"/>
      <c r="F199" s="1672" t="s">
        <v>2637</v>
      </c>
      <c r="G199" s="1673"/>
    </row>
    <row r="200" spans="1:7" ht="15.75">
      <c r="A200" s="526">
        <v>191</v>
      </c>
      <c r="B200" s="1693"/>
      <c r="C200" s="1289">
        <v>413</v>
      </c>
      <c r="D200" s="1292" t="s">
        <v>2638</v>
      </c>
      <c r="E200" s="1292"/>
      <c r="F200" s="1672" t="s">
        <v>2639</v>
      </c>
      <c r="G200" s="1673"/>
    </row>
    <row r="201" spans="1:7" ht="47.25">
      <c r="A201" s="526">
        <v>192</v>
      </c>
      <c r="B201" s="1693"/>
      <c r="C201" s="1289">
        <v>413</v>
      </c>
      <c r="D201" s="1292" t="s">
        <v>2689</v>
      </c>
      <c r="E201" s="1292"/>
      <c r="F201" s="1672"/>
      <c r="G201" s="1673"/>
    </row>
    <row r="202" spans="1:7" ht="15.75">
      <c r="A202" s="526">
        <v>193</v>
      </c>
      <c r="B202" s="1693"/>
      <c r="C202" s="1289">
        <v>413</v>
      </c>
      <c r="D202" s="1292" t="s">
        <v>2641</v>
      </c>
      <c r="E202" s="1292"/>
      <c r="F202" s="1672" t="s">
        <v>2642</v>
      </c>
      <c r="G202" s="1673"/>
    </row>
    <row r="203" spans="1:7" ht="15.75">
      <c r="A203" s="526">
        <v>194</v>
      </c>
      <c r="B203" s="1693"/>
      <c r="C203" s="1289">
        <v>413</v>
      </c>
      <c r="D203" s="1301" t="s">
        <v>2779</v>
      </c>
      <c r="E203" s="1292"/>
      <c r="F203" s="1672" t="s">
        <v>2643</v>
      </c>
      <c r="G203" s="1673"/>
    </row>
    <row r="204" spans="1:7" ht="15.75">
      <c r="A204" s="526">
        <v>195</v>
      </c>
      <c r="B204" s="1693"/>
      <c r="C204" s="1289">
        <v>413</v>
      </c>
      <c r="D204" s="1292" t="s">
        <v>2644</v>
      </c>
      <c r="E204" s="1292"/>
      <c r="F204" s="1672" t="s">
        <v>2573</v>
      </c>
      <c r="G204" s="1673"/>
    </row>
    <row r="205" spans="1:7" ht="15.75">
      <c r="A205" s="526">
        <v>196</v>
      </c>
      <c r="B205" s="1693"/>
      <c r="C205" s="1289">
        <v>413</v>
      </c>
      <c r="D205" s="1292" t="s">
        <v>2645</v>
      </c>
      <c r="E205" s="1292"/>
      <c r="F205" s="1672" t="s">
        <v>2281</v>
      </c>
      <c r="G205" s="1673"/>
    </row>
    <row r="206" spans="1:7" ht="15.75">
      <c r="A206" s="526">
        <v>197</v>
      </c>
      <c r="B206" s="1693"/>
      <c r="C206" s="1289">
        <v>413</v>
      </c>
      <c r="D206" s="1292" t="s">
        <v>2646</v>
      </c>
      <c r="E206" s="1292"/>
      <c r="F206" s="1672" t="s">
        <v>2282</v>
      </c>
      <c r="G206" s="1673"/>
    </row>
    <row r="207" spans="1:7" ht="31.5">
      <c r="A207" s="526">
        <v>198</v>
      </c>
      <c r="B207" s="1693"/>
      <c r="C207" s="1289">
        <v>413</v>
      </c>
      <c r="D207" s="1292" t="s">
        <v>2647</v>
      </c>
      <c r="E207" s="1292"/>
      <c r="F207" s="1672" t="s">
        <v>2648</v>
      </c>
      <c r="G207" s="1673"/>
    </row>
    <row r="208" spans="1:7" ht="15.75">
      <c r="A208" s="526">
        <v>199</v>
      </c>
      <c r="B208" s="1693"/>
      <c r="C208" s="1289">
        <v>413</v>
      </c>
      <c r="D208" s="1292" t="s">
        <v>2374</v>
      </c>
      <c r="E208" s="1292"/>
      <c r="F208" s="1672" t="s">
        <v>2283</v>
      </c>
      <c r="G208" s="1673"/>
    </row>
    <row r="209" spans="1:7" ht="15.75">
      <c r="A209" s="526">
        <v>200</v>
      </c>
      <c r="B209" s="1693"/>
      <c r="C209" s="1289">
        <v>413</v>
      </c>
      <c r="D209" s="1292" t="s">
        <v>2682</v>
      </c>
      <c r="E209" s="1292"/>
      <c r="F209" s="1672"/>
      <c r="G209" s="1673"/>
    </row>
    <row r="210" spans="1:7" ht="15.75">
      <c r="A210" s="526">
        <v>201</v>
      </c>
      <c r="B210" s="1693"/>
      <c r="C210" s="1289">
        <v>413</v>
      </c>
      <c r="D210" s="1292" t="s">
        <v>2284</v>
      </c>
      <c r="E210" s="1292"/>
      <c r="F210" s="1672"/>
      <c r="G210" s="1673"/>
    </row>
    <row r="211" spans="1:7" ht="15.75">
      <c r="A211" s="526">
        <v>202</v>
      </c>
      <c r="B211" s="1693"/>
      <c r="C211" s="1289">
        <v>413</v>
      </c>
      <c r="D211" s="1292" t="s">
        <v>2683</v>
      </c>
      <c r="E211" s="1292"/>
      <c r="F211" s="1672" t="s">
        <v>2650</v>
      </c>
      <c r="G211" s="1673"/>
    </row>
    <row r="212" spans="1:7" ht="15.75">
      <c r="A212" s="526">
        <v>203</v>
      </c>
      <c r="B212" s="1693"/>
      <c r="C212" s="1289">
        <v>413</v>
      </c>
      <c r="D212" s="1292" t="s">
        <v>2684</v>
      </c>
      <c r="E212" s="1292"/>
      <c r="F212" s="1672" t="s">
        <v>2685</v>
      </c>
      <c r="G212" s="1673"/>
    </row>
    <row r="213" spans="1:7" ht="15.75">
      <c r="A213" s="526">
        <v>204</v>
      </c>
      <c r="B213" s="1693"/>
      <c r="C213" s="1289">
        <v>413</v>
      </c>
      <c r="D213" s="1292" t="s">
        <v>2418</v>
      </c>
      <c r="E213" s="1292"/>
      <c r="F213" s="1672"/>
      <c r="G213" s="1673"/>
    </row>
    <row r="214" spans="1:7" ht="15.75">
      <c r="A214" s="526">
        <v>205</v>
      </c>
      <c r="B214" s="1693"/>
      <c r="C214" s="1289">
        <v>413</v>
      </c>
      <c r="D214" s="1292" t="s">
        <v>2653</v>
      </c>
      <c r="E214" s="1292"/>
      <c r="F214" s="1672" t="s">
        <v>2654</v>
      </c>
      <c r="G214" s="1673"/>
    </row>
    <row r="215" spans="1:7" ht="15.75">
      <c r="A215" s="526">
        <v>206</v>
      </c>
      <c r="B215" s="1693"/>
      <c r="C215" s="1289">
        <v>413</v>
      </c>
      <c r="D215" s="1292" t="s">
        <v>2287</v>
      </c>
      <c r="E215" s="1292"/>
      <c r="F215" s="1672" t="s">
        <v>2686</v>
      </c>
      <c r="G215" s="1673"/>
    </row>
    <row r="216" spans="1:7" ht="15.75">
      <c r="A216" s="526">
        <v>207</v>
      </c>
      <c r="B216" s="1693"/>
      <c r="C216" s="1289">
        <v>413</v>
      </c>
      <c r="D216" s="1292" t="s">
        <v>2687</v>
      </c>
      <c r="E216" s="1292"/>
      <c r="F216" s="1672"/>
      <c r="G216" s="1673"/>
    </row>
    <row r="217" spans="1:7" ht="15.75">
      <c r="A217" s="526">
        <v>208</v>
      </c>
      <c r="B217" s="1693"/>
      <c r="C217" s="1289">
        <v>413</v>
      </c>
      <c r="D217" s="1292" t="s">
        <v>2688</v>
      </c>
      <c r="E217" s="1292"/>
      <c r="F217" s="1672" t="s">
        <v>2283</v>
      </c>
      <c r="G217" s="1673"/>
    </row>
    <row r="218" spans="1:7" ht="15.75">
      <c r="A218" s="526">
        <v>209</v>
      </c>
      <c r="B218" s="1693"/>
      <c r="C218" s="1289">
        <v>413</v>
      </c>
      <c r="D218" s="1292" t="s">
        <v>2690</v>
      </c>
      <c r="E218" s="1292"/>
      <c r="F218" s="1672" t="s">
        <v>2291</v>
      </c>
      <c r="G218" s="1673"/>
    </row>
    <row r="219" spans="1:7" ht="31.5">
      <c r="A219" s="526">
        <v>210</v>
      </c>
      <c r="B219" s="1693"/>
      <c r="C219" s="1289">
        <v>413</v>
      </c>
      <c r="D219" s="1292" t="s">
        <v>2658</v>
      </c>
      <c r="E219" s="1292"/>
      <c r="F219" s="1672"/>
      <c r="G219" s="1673"/>
    </row>
    <row r="220" spans="1:7" ht="15.75">
      <c r="A220" s="526">
        <v>211</v>
      </c>
      <c r="B220" s="1693"/>
      <c r="C220" s="1289">
        <v>413</v>
      </c>
      <c r="D220" s="1292" t="s">
        <v>2691</v>
      </c>
      <c r="E220" s="1292"/>
      <c r="F220" s="1672" t="s">
        <v>2659</v>
      </c>
      <c r="G220" s="1673"/>
    </row>
    <row r="221" spans="1:7" ht="15.75">
      <c r="A221" s="526">
        <v>212</v>
      </c>
      <c r="B221" s="1693"/>
      <c r="C221" s="1289">
        <v>413</v>
      </c>
      <c r="D221" s="1292" t="s">
        <v>2692</v>
      </c>
      <c r="E221" s="1292"/>
      <c r="F221" s="1672" t="s">
        <v>2693</v>
      </c>
      <c r="G221" s="1673"/>
    </row>
    <row r="222" spans="1:7" ht="31.5">
      <c r="A222" s="526">
        <v>213</v>
      </c>
      <c r="B222" s="1693"/>
      <c r="C222" s="1289">
        <v>413</v>
      </c>
      <c r="D222" s="1292" t="s">
        <v>2694</v>
      </c>
      <c r="E222" s="1292"/>
      <c r="F222" s="1672" t="s">
        <v>2695</v>
      </c>
      <c r="G222" s="1673"/>
    </row>
    <row r="223" spans="1:7" ht="15.75">
      <c r="A223" s="526">
        <v>214</v>
      </c>
      <c r="B223" s="1693"/>
      <c r="C223" s="1289">
        <v>413</v>
      </c>
      <c r="D223" s="1292" t="s">
        <v>2780</v>
      </c>
      <c r="E223" s="1292"/>
      <c r="F223" s="1672"/>
      <c r="G223" s="1673"/>
    </row>
    <row r="224" spans="1:7" ht="47.25">
      <c r="A224" s="526">
        <v>215</v>
      </c>
      <c r="B224" s="1693"/>
      <c r="C224" s="1289">
        <v>413</v>
      </c>
      <c r="D224" s="1292" t="s">
        <v>2781</v>
      </c>
      <c r="E224" s="1292"/>
      <c r="F224" s="1672"/>
      <c r="G224" s="1673"/>
    </row>
    <row r="225" spans="1:7" ht="15.75" customHeight="1">
      <c r="A225" s="526">
        <v>216</v>
      </c>
      <c r="B225" s="1693"/>
      <c r="C225" s="1289">
        <v>413</v>
      </c>
      <c r="D225" s="1292" t="s">
        <v>2782</v>
      </c>
      <c r="E225" s="1292"/>
      <c r="F225" s="1672" t="s">
        <v>2783</v>
      </c>
      <c r="G225" s="1673"/>
    </row>
    <row r="226" spans="1:7" ht="15.75" customHeight="1">
      <c r="A226" s="526">
        <v>217</v>
      </c>
      <c r="B226" s="1693"/>
      <c r="C226" s="1289">
        <v>413</v>
      </c>
      <c r="D226" s="1292" t="s">
        <v>2784</v>
      </c>
      <c r="E226" s="1292"/>
      <c r="F226" s="1672" t="s">
        <v>2785</v>
      </c>
      <c r="G226" s="1673"/>
    </row>
    <row r="227" spans="1:7" ht="47.25">
      <c r="A227" s="526">
        <v>218</v>
      </c>
      <c r="B227" s="1693"/>
      <c r="C227" s="1289">
        <v>413</v>
      </c>
      <c r="D227" s="1292" t="s">
        <v>2786</v>
      </c>
      <c r="E227" s="1292"/>
      <c r="F227" s="1672" t="s">
        <v>2787</v>
      </c>
      <c r="G227" s="1673"/>
    </row>
    <row r="228" spans="1:7" ht="47.25">
      <c r="A228" s="526">
        <v>219</v>
      </c>
      <c r="B228" s="1693"/>
      <c r="C228" s="1289">
        <v>413</v>
      </c>
      <c r="D228" s="1292" t="s">
        <v>2788</v>
      </c>
      <c r="E228" s="1292"/>
      <c r="F228" s="1672" t="s">
        <v>2789</v>
      </c>
      <c r="G228" s="1673"/>
    </row>
    <row r="229" spans="1:7" ht="47.25">
      <c r="A229" s="526">
        <v>220</v>
      </c>
      <c r="B229" s="1693"/>
      <c r="C229" s="1289">
        <v>413</v>
      </c>
      <c r="D229" s="1292" t="s">
        <v>2790</v>
      </c>
      <c r="E229" s="1292"/>
      <c r="F229" s="1672"/>
      <c r="G229" s="1673"/>
    </row>
    <row r="230" spans="1:7" ht="15.75" customHeight="1">
      <c r="A230" s="526">
        <v>221</v>
      </c>
      <c r="B230" s="1693"/>
      <c r="C230" s="1289">
        <v>413</v>
      </c>
      <c r="D230" s="1292" t="s">
        <v>2782</v>
      </c>
      <c r="E230" s="1292"/>
      <c r="F230" s="1672" t="s">
        <v>2783</v>
      </c>
      <c r="G230" s="1673"/>
    </row>
    <row r="231" spans="1:7" ht="15.75" customHeight="1">
      <c r="A231" s="526">
        <v>222</v>
      </c>
      <c r="B231" s="1693"/>
      <c r="C231" s="1289">
        <v>413</v>
      </c>
      <c r="D231" s="1292" t="s">
        <v>2784</v>
      </c>
      <c r="E231" s="1292"/>
      <c r="F231" s="1672" t="s">
        <v>2785</v>
      </c>
      <c r="G231" s="1673"/>
    </row>
    <row r="232" spans="1:7" ht="47.25">
      <c r="A232" s="526">
        <v>223</v>
      </c>
      <c r="B232" s="1693"/>
      <c r="C232" s="1289">
        <v>413</v>
      </c>
      <c r="D232" s="1292" t="s">
        <v>2791</v>
      </c>
      <c r="E232" s="1292"/>
      <c r="F232" s="1672" t="s">
        <v>2787</v>
      </c>
      <c r="G232" s="1673"/>
    </row>
    <row r="233" spans="1:7" ht="47.25">
      <c r="A233" s="526">
        <v>224</v>
      </c>
      <c r="B233" s="1693"/>
      <c r="C233" s="1289">
        <v>413</v>
      </c>
      <c r="D233" s="1292" t="s">
        <v>2792</v>
      </c>
      <c r="E233" s="1292"/>
      <c r="F233" s="1672" t="s">
        <v>2789</v>
      </c>
      <c r="G233" s="1673"/>
    </row>
    <row r="234" spans="1:7" ht="47.25">
      <c r="A234" s="526">
        <v>225</v>
      </c>
      <c r="B234" s="1693"/>
      <c r="C234" s="1289">
        <v>413</v>
      </c>
      <c r="D234" s="1292" t="s">
        <v>2793</v>
      </c>
      <c r="E234" s="1292"/>
      <c r="F234" s="1672"/>
      <c r="G234" s="1673"/>
    </row>
    <row r="235" spans="1:7" ht="31.5">
      <c r="A235" s="526">
        <v>226</v>
      </c>
      <c r="B235" s="1693"/>
      <c r="C235" s="1289">
        <v>413</v>
      </c>
      <c r="D235" s="1292" t="s">
        <v>2794</v>
      </c>
      <c r="E235" s="1292"/>
      <c r="F235" s="1672" t="s">
        <v>2795</v>
      </c>
      <c r="G235" s="1673"/>
    </row>
    <row r="236" spans="1:7" ht="31.5">
      <c r="A236" s="526">
        <v>227</v>
      </c>
      <c r="B236" s="1693"/>
      <c r="C236" s="1289">
        <v>413</v>
      </c>
      <c r="D236" s="1292" t="s">
        <v>2796</v>
      </c>
      <c r="E236" s="1292"/>
      <c r="F236" s="1672" t="s">
        <v>2797</v>
      </c>
      <c r="G236" s="1673"/>
    </row>
    <row r="237" spans="1:7" ht="31.5">
      <c r="A237" s="526">
        <v>228</v>
      </c>
      <c r="B237" s="1693"/>
      <c r="C237" s="1289">
        <v>413</v>
      </c>
      <c r="D237" s="1292" t="s">
        <v>2798</v>
      </c>
      <c r="E237" s="1292"/>
      <c r="F237" s="1672" t="s">
        <v>2799</v>
      </c>
      <c r="G237" s="1673"/>
    </row>
    <row r="238" spans="1:7" ht="31.5">
      <c r="A238" s="526">
        <v>229</v>
      </c>
      <c r="B238" s="1693"/>
      <c r="C238" s="1289">
        <v>413</v>
      </c>
      <c r="D238" s="1292" t="s">
        <v>2800</v>
      </c>
      <c r="E238" s="1292"/>
      <c r="F238" s="1672" t="s">
        <v>2801</v>
      </c>
      <c r="G238" s="1673"/>
    </row>
    <row r="239" spans="1:7" ht="15.75">
      <c r="A239" s="526">
        <v>230</v>
      </c>
      <c r="B239" s="1693"/>
      <c r="C239" s="1289">
        <v>413</v>
      </c>
      <c r="D239" s="1292" t="s">
        <v>2802</v>
      </c>
      <c r="E239" s="1292"/>
      <c r="F239" s="1672"/>
      <c r="G239" s="1673"/>
    </row>
    <row r="240" spans="1:7" ht="15.75">
      <c r="A240" s="526">
        <v>231</v>
      </c>
      <c r="B240" s="1693"/>
      <c r="C240" s="1289">
        <v>413</v>
      </c>
      <c r="D240" s="1292" t="s">
        <v>2803</v>
      </c>
      <c r="E240" s="1292"/>
      <c r="F240" s="1672" t="s">
        <v>2804</v>
      </c>
      <c r="G240" s="1673"/>
    </row>
    <row r="241" spans="1:7" ht="30.75" customHeight="1">
      <c r="A241" s="526">
        <v>232</v>
      </c>
      <c r="B241" s="1694"/>
      <c r="C241" s="1289">
        <v>413</v>
      </c>
      <c r="D241" s="1292" t="s">
        <v>2805</v>
      </c>
      <c r="E241" s="1292" t="s">
        <v>2296</v>
      </c>
      <c r="F241" s="1672" t="s">
        <v>2806</v>
      </c>
      <c r="G241" s="1673"/>
    </row>
    <row r="242" spans="1:7" ht="15.75">
      <c r="A242" s="526"/>
      <c r="B242" s="1689" t="s">
        <v>3239</v>
      </c>
      <c r="C242" s="1041">
        <v>900</v>
      </c>
      <c r="D242" s="1057" t="s">
        <v>3236</v>
      </c>
      <c r="E242" s="1322"/>
      <c r="F242" s="1317"/>
      <c r="G242" s="1318"/>
    </row>
    <row r="243" spans="1:7" ht="15.75">
      <c r="A243" s="526"/>
      <c r="B243" s="1689"/>
      <c r="C243" s="744"/>
      <c r="D243" s="795" t="s">
        <v>3237</v>
      </c>
      <c r="E243" s="982"/>
      <c r="F243" s="661"/>
      <c r="G243" s="1319"/>
    </row>
    <row r="244" spans="1:7" ht="15.75">
      <c r="A244" s="526">
        <v>233</v>
      </c>
      <c r="B244" s="1689"/>
      <c r="C244" s="744"/>
      <c r="D244" s="795" t="s">
        <v>3053</v>
      </c>
      <c r="E244" s="1315">
        <v>12</v>
      </c>
      <c r="F244" s="1315"/>
      <c r="G244" s="1319"/>
    </row>
    <row r="245" spans="1:7" ht="15" customHeight="1">
      <c r="A245" s="526">
        <v>234</v>
      </c>
      <c r="B245" s="1689"/>
      <c r="C245" s="744"/>
      <c r="D245" s="795" t="s">
        <v>3054</v>
      </c>
      <c r="E245" s="1315">
        <v>18</v>
      </c>
      <c r="F245" s="1315">
        <v>50</v>
      </c>
      <c r="G245" s="1319"/>
    </row>
    <row r="246" spans="1:7" ht="15.75">
      <c r="A246" s="526">
        <v>235</v>
      </c>
      <c r="B246" s="1689"/>
      <c r="C246" s="744"/>
      <c r="D246" s="795" t="s">
        <v>2456</v>
      </c>
      <c r="E246" s="1315">
        <v>30</v>
      </c>
      <c r="F246" s="1315">
        <v>30</v>
      </c>
      <c r="G246" s="1319"/>
    </row>
    <row r="247" spans="1:7" ht="31.5">
      <c r="A247" s="526"/>
      <c r="B247" s="1689"/>
      <c r="C247" s="758"/>
      <c r="D247" s="795" t="s">
        <v>3080</v>
      </c>
      <c r="E247" s="1315"/>
      <c r="F247" s="1315"/>
      <c r="G247" s="1319"/>
    </row>
    <row r="248" spans="1:7" ht="15.75">
      <c r="A248" s="526">
        <v>236</v>
      </c>
      <c r="B248" s="1689"/>
      <c r="C248" s="761"/>
      <c r="D248" s="1321" t="s">
        <v>3238</v>
      </c>
      <c r="E248" s="1316">
        <v>60</v>
      </c>
      <c r="F248" s="1316">
        <v>100</v>
      </c>
      <c r="G248" s="1319"/>
    </row>
    <row r="249" spans="1:7" ht="31.5">
      <c r="A249" s="526"/>
      <c r="B249" s="1689"/>
      <c r="C249" s="744"/>
      <c r="D249" s="1650" t="s">
        <v>3229</v>
      </c>
      <c r="E249" s="1102" t="s">
        <v>1843</v>
      </c>
      <c r="F249" s="1102" t="s">
        <v>3235</v>
      </c>
      <c r="G249" s="1319"/>
    </row>
    <row r="250" spans="1:7" ht="15.75">
      <c r="A250" s="526"/>
      <c r="B250" s="1689"/>
      <c r="C250" s="744"/>
      <c r="D250" s="1650"/>
      <c r="E250" s="1315" t="s">
        <v>3233</v>
      </c>
      <c r="F250" s="1315" t="s">
        <v>3233</v>
      </c>
      <c r="G250" s="1319"/>
    </row>
    <row r="251" spans="1:7" ht="15.75">
      <c r="A251" s="526">
        <v>237</v>
      </c>
      <c r="B251" s="1689"/>
      <c r="C251" s="744"/>
      <c r="D251" s="1650"/>
      <c r="E251" s="1315">
        <v>3.6</v>
      </c>
      <c r="F251" s="1315">
        <v>10</v>
      </c>
      <c r="G251" s="1319"/>
    </row>
    <row r="252" spans="1:7" ht="31.5">
      <c r="A252" s="526">
        <v>238</v>
      </c>
      <c r="B252" s="1689"/>
      <c r="C252" s="744"/>
      <c r="D252" s="795" t="s">
        <v>3055</v>
      </c>
      <c r="E252" s="1316">
        <v>72</v>
      </c>
      <c r="F252" s="1316">
        <v>100</v>
      </c>
      <c r="G252" s="1319"/>
    </row>
    <row r="253" spans="1:7" ht="31.5">
      <c r="A253" s="526"/>
      <c r="B253" s="1689"/>
      <c r="C253" s="761"/>
      <c r="D253" s="1321" t="s">
        <v>3238</v>
      </c>
      <c r="E253" s="1102" t="s">
        <v>3235</v>
      </c>
      <c r="F253" s="1102" t="s">
        <v>3235</v>
      </c>
      <c r="G253" s="1319"/>
    </row>
    <row r="254" spans="1:7" ht="15.75">
      <c r="A254" s="526"/>
      <c r="B254" s="1689"/>
      <c r="C254" s="761"/>
      <c r="D254" s="795"/>
      <c r="E254" s="1315" t="s">
        <v>3233</v>
      </c>
      <c r="F254" s="1315" t="s">
        <v>3233</v>
      </c>
      <c r="G254" s="1319"/>
    </row>
    <row r="255" spans="1:7" ht="15.75">
      <c r="A255" s="526">
        <v>239</v>
      </c>
      <c r="B255" s="1689"/>
      <c r="C255" s="744"/>
      <c r="D255" s="795"/>
      <c r="E255" s="1315">
        <v>3.6</v>
      </c>
      <c r="F255" s="1315">
        <v>10</v>
      </c>
      <c r="G255" s="1319"/>
    </row>
    <row r="256" spans="1:7" ht="47.25">
      <c r="A256" s="526"/>
      <c r="B256" s="1689"/>
      <c r="C256" s="744"/>
      <c r="D256" s="1650" t="s">
        <v>3230</v>
      </c>
      <c r="E256" s="1102" t="s">
        <v>3234</v>
      </c>
      <c r="F256" s="1102" t="s">
        <v>3234</v>
      </c>
      <c r="G256" s="1319"/>
    </row>
    <row r="257" spans="1:7" ht="15.75">
      <c r="A257" s="526">
        <v>240</v>
      </c>
      <c r="B257" s="1689"/>
      <c r="C257" s="744"/>
      <c r="D257" s="1650"/>
      <c r="E257" s="1320">
        <v>8.4</v>
      </c>
      <c r="F257" s="1320">
        <v>10</v>
      </c>
      <c r="G257" s="1319"/>
    </row>
    <row r="258" spans="1:7" ht="15.75">
      <c r="A258" s="526"/>
      <c r="B258" s="1689"/>
      <c r="C258" s="943"/>
      <c r="D258" s="1675"/>
      <c r="E258" s="1323"/>
      <c r="F258" s="1323"/>
      <c r="G258" s="1324"/>
    </row>
  </sheetData>
  <sheetProtection/>
  <mergeCells count="207">
    <mergeCell ref="D256:D258"/>
    <mergeCell ref="B242:B258"/>
    <mergeCell ref="A10:A12"/>
    <mergeCell ref="E13:E14"/>
    <mergeCell ref="B33:B41"/>
    <mergeCell ref="B42:B47"/>
    <mergeCell ref="B49:B241"/>
    <mergeCell ref="A13:A14"/>
    <mergeCell ref="F60:G60"/>
    <mergeCell ref="F61:G61"/>
    <mergeCell ref="F62:G62"/>
    <mergeCell ref="F63:G63"/>
    <mergeCell ref="D249:D251"/>
    <mergeCell ref="F64:G64"/>
    <mergeCell ref="F71:G71"/>
    <mergeCell ref="F72:G72"/>
    <mergeCell ref="F73:G73"/>
    <mergeCell ref="F74:G74"/>
    <mergeCell ref="F75:G75"/>
    <mergeCell ref="F68:G68"/>
    <mergeCell ref="F69:G69"/>
    <mergeCell ref="F70:G70"/>
    <mergeCell ref="F76:G76"/>
    <mergeCell ref="F65:G65"/>
    <mergeCell ref="F66:G66"/>
    <mergeCell ref="F67:G67"/>
    <mergeCell ref="A4:A5"/>
    <mergeCell ref="E4:E5"/>
    <mergeCell ref="F4:F5"/>
    <mergeCell ref="A7:A9"/>
    <mergeCell ref="E7:E9"/>
    <mergeCell ref="F7:F9"/>
    <mergeCell ref="B4:B6"/>
    <mergeCell ref="B7:B32"/>
    <mergeCell ref="F59:G59"/>
    <mergeCell ref="F53:G53"/>
    <mergeCell ref="F54:G54"/>
    <mergeCell ref="F55:G55"/>
    <mergeCell ref="F56:G56"/>
    <mergeCell ref="F57:G57"/>
    <mergeCell ref="F58:G58"/>
    <mergeCell ref="F13:F14"/>
    <mergeCell ref="F83:G83"/>
    <mergeCell ref="F84:G84"/>
    <mergeCell ref="F85:G85"/>
    <mergeCell ref="F86:G86"/>
    <mergeCell ref="F87:G87"/>
    <mergeCell ref="F88:G88"/>
    <mergeCell ref="F77:G77"/>
    <mergeCell ref="F78:G78"/>
    <mergeCell ref="F79:G79"/>
    <mergeCell ref="F80:G80"/>
    <mergeCell ref="F81:G81"/>
    <mergeCell ref="F82:G82"/>
    <mergeCell ref="F95:G95"/>
    <mergeCell ref="F96:G96"/>
    <mergeCell ref="F97:G97"/>
    <mergeCell ref="F98:G98"/>
    <mergeCell ref="F99:G99"/>
    <mergeCell ref="F100:G100"/>
    <mergeCell ref="F89:G89"/>
    <mergeCell ref="F90:G90"/>
    <mergeCell ref="F91:G91"/>
    <mergeCell ref="F92:G92"/>
    <mergeCell ref="F93:G93"/>
    <mergeCell ref="F94:G94"/>
    <mergeCell ref="F107:G107"/>
    <mergeCell ref="F108:G108"/>
    <mergeCell ref="F109:G109"/>
    <mergeCell ref="F110:G110"/>
    <mergeCell ref="F111:G111"/>
    <mergeCell ref="F112:G112"/>
    <mergeCell ref="F101:G101"/>
    <mergeCell ref="F102:G102"/>
    <mergeCell ref="F103:G103"/>
    <mergeCell ref="F104:G104"/>
    <mergeCell ref="F105:G105"/>
    <mergeCell ref="F106:G106"/>
    <mergeCell ref="F119:G119"/>
    <mergeCell ref="F120:G120"/>
    <mergeCell ref="F121:G121"/>
    <mergeCell ref="F122:G122"/>
    <mergeCell ref="F123:G123"/>
    <mergeCell ref="F124:G124"/>
    <mergeCell ref="F113:G113"/>
    <mergeCell ref="F114:G114"/>
    <mergeCell ref="F115:G115"/>
    <mergeCell ref="F116:G116"/>
    <mergeCell ref="F117:G117"/>
    <mergeCell ref="F118:G118"/>
    <mergeCell ref="F131:G131"/>
    <mergeCell ref="F132:G132"/>
    <mergeCell ref="F133:G133"/>
    <mergeCell ref="F134:G134"/>
    <mergeCell ref="F135:G135"/>
    <mergeCell ref="F136:G136"/>
    <mergeCell ref="F125:G125"/>
    <mergeCell ref="F126:G126"/>
    <mergeCell ref="F127:G127"/>
    <mergeCell ref="F128:G128"/>
    <mergeCell ref="F129:G129"/>
    <mergeCell ref="F130:G130"/>
    <mergeCell ref="F143:G143"/>
    <mergeCell ref="F144:G144"/>
    <mergeCell ref="F145:G145"/>
    <mergeCell ref="F146:G146"/>
    <mergeCell ref="F147:G147"/>
    <mergeCell ref="F148:G148"/>
    <mergeCell ref="F137:G137"/>
    <mergeCell ref="F138:G138"/>
    <mergeCell ref="F139:G139"/>
    <mergeCell ref="F140:G140"/>
    <mergeCell ref="F141:G141"/>
    <mergeCell ref="F142:G142"/>
    <mergeCell ref="F155:G155"/>
    <mergeCell ref="F156:G156"/>
    <mergeCell ref="F157:G157"/>
    <mergeCell ref="F158:G158"/>
    <mergeCell ref="F159:G159"/>
    <mergeCell ref="F160:G160"/>
    <mergeCell ref="F149:G149"/>
    <mergeCell ref="F150:G150"/>
    <mergeCell ref="F151:G151"/>
    <mergeCell ref="F152:G152"/>
    <mergeCell ref="F153:G153"/>
    <mergeCell ref="F154:G154"/>
    <mergeCell ref="F167:G167"/>
    <mergeCell ref="F168:G168"/>
    <mergeCell ref="F169:G169"/>
    <mergeCell ref="F170:G170"/>
    <mergeCell ref="F171:G171"/>
    <mergeCell ref="F172:G172"/>
    <mergeCell ref="F161:G161"/>
    <mergeCell ref="F162:G162"/>
    <mergeCell ref="F163:G163"/>
    <mergeCell ref="F164:G164"/>
    <mergeCell ref="F165:G165"/>
    <mergeCell ref="F166:G166"/>
    <mergeCell ref="F179:G179"/>
    <mergeCell ref="F180:G180"/>
    <mergeCell ref="F181:G181"/>
    <mergeCell ref="F182:G182"/>
    <mergeCell ref="F183:G183"/>
    <mergeCell ref="F184:G184"/>
    <mergeCell ref="F173:G173"/>
    <mergeCell ref="F174:G174"/>
    <mergeCell ref="F175:G175"/>
    <mergeCell ref="F176:G176"/>
    <mergeCell ref="F177:G177"/>
    <mergeCell ref="F178:G178"/>
    <mergeCell ref="F191:G191"/>
    <mergeCell ref="F192:G192"/>
    <mergeCell ref="F193:G193"/>
    <mergeCell ref="F194:G194"/>
    <mergeCell ref="F195:G195"/>
    <mergeCell ref="F196:G196"/>
    <mergeCell ref="F185:G185"/>
    <mergeCell ref="F186:G186"/>
    <mergeCell ref="F187:G187"/>
    <mergeCell ref="F188:G188"/>
    <mergeCell ref="F189:G189"/>
    <mergeCell ref="F190:G190"/>
    <mergeCell ref="F203:G203"/>
    <mergeCell ref="F204:G204"/>
    <mergeCell ref="F205:G205"/>
    <mergeCell ref="F206:G206"/>
    <mergeCell ref="F207:G207"/>
    <mergeCell ref="F208:G208"/>
    <mergeCell ref="F197:G197"/>
    <mergeCell ref="F198:G198"/>
    <mergeCell ref="F199:G199"/>
    <mergeCell ref="F200:G200"/>
    <mergeCell ref="F201:G201"/>
    <mergeCell ref="F202:G202"/>
    <mergeCell ref="F215:G215"/>
    <mergeCell ref="F216:G216"/>
    <mergeCell ref="F217:G217"/>
    <mergeCell ref="F218:G218"/>
    <mergeCell ref="F219:G219"/>
    <mergeCell ref="F220:G220"/>
    <mergeCell ref="F209:G209"/>
    <mergeCell ref="F210:G210"/>
    <mergeCell ref="F211:G211"/>
    <mergeCell ref="F212:G212"/>
    <mergeCell ref="F213:G213"/>
    <mergeCell ref="F214:G214"/>
    <mergeCell ref="F227:G227"/>
    <mergeCell ref="F228:G228"/>
    <mergeCell ref="F229:G229"/>
    <mergeCell ref="F230:G230"/>
    <mergeCell ref="F231:G231"/>
    <mergeCell ref="F232:G232"/>
    <mergeCell ref="F221:G221"/>
    <mergeCell ref="F222:G222"/>
    <mergeCell ref="F223:G223"/>
    <mergeCell ref="F224:G224"/>
    <mergeCell ref="F225:G225"/>
    <mergeCell ref="F226:G226"/>
    <mergeCell ref="F239:G239"/>
    <mergeCell ref="F240:G240"/>
    <mergeCell ref="F241:G241"/>
    <mergeCell ref="F233:G233"/>
    <mergeCell ref="F234:G234"/>
    <mergeCell ref="F235:G235"/>
    <mergeCell ref="F236:G236"/>
    <mergeCell ref="F237:G237"/>
    <mergeCell ref="F238:G238"/>
  </mergeCells>
  <printOptions/>
  <pageMargins left="0.7086614173228347" right="0.7086614173228347" top="0.7480314960629921" bottom="0.7480314960629921" header="0.31496062992125984" footer="0.31496062992125984"/>
  <pageSetup fitToHeight="10" horizontalDpi="600" verticalDpi="600" orientation="landscape" paperSize="9" scale="70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3"/>
  <sheetViews>
    <sheetView zoomScale="85" zoomScaleNormal="85" zoomScalePageLayoutView="0" workbookViewId="0" topLeftCell="C1">
      <selection activeCell="F79" sqref="F79:F83"/>
    </sheetView>
  </sheetViews>
  <sheetFormatPr defaultColWidth="9.00390625" defaultRowHeight="12.75"/>
  <cols>
    <col min="1" max="1" width="6.125" style="0" hidden="1" customWidth="1"/>
    <col min="2" max="2" width="15.00390625" style="0" hidden="1" customWidth="1"/>
    <col min="3" max="3" width="8.375" style="0" customWidth="1"/>
    <col min="4" max="4" width="78.625" style="0" customWidth="1"/>
    <col min="5" max="5" width="32.25390625" style="0" customWidth="1"/>
    <col min="6" max="6" width="38.375" style="0" customWidth="1"/>
    <col min="7" max="7" width="0.12890625" style="0" customWidth="1"/>
  </cols>
  <sheetData>
    <row r="1" ht="22.5">
      <c r="D1" s="1326" t="s">
        <v>3254</v>
      </c>
    </row>
    <row r="2" spans="1:6" ht="66.75" customHeight="1">
      <c r="A2" s="969" t="s">
        <v>2525</v>
      </c>
      <c r="B2" s="969" t="s">
        <v>2526</v>
      </c>
      <c r="C2" s="969" t="s">
        <v>2093</v>
      </c>
      <c r="D2" s="969" t="s">
        <v>2524</v>
      </c>
      <c r="E2" s="972" t="s">
        <v>2534</v>
      </c>
      <c r="F2" s="972" t="s">
        <v>2535</v>
      </c>
    </row>
    <row r="3" spans="1:8" s="405" customFormat="1" ht="15.75">
      <c r="A3" s="775" t="s">
        <v>2094</v>
      </c>
      <c r="B3" s="817"/>
      <c r="C3" s="775" t="s">
        <v>2094</v>
      </c>
      <c r="D3" s="741"/>
      <c r="E3" s="708"/>
      <c r="F3" s="774"/>
      <c r="G3" s="1153"/>
      <c r="H3" s="1153"/>
    </row>
    <row r="4" spans="1:8" s="405" customFormat="1" ht="15.75">
      <c r="A4" s="1485"/>
      <c r="B4" s="1486"/>
      <c r="C4" s="1408">
        <v>310</v>
      </c>
      <c r="D4" s="811" t="s">
        <v>2095</v>
      </c>
      <c r="E4" s="708"/>
      <c r="F4" s="1012"/>
      <c r="G4" s="1153"/>
      <c r="H4" s="1153"/>
    </row>
    <row r="5" spans="1:8" s="405" customFormat="1" ht="15.75">
      <c r="A5" s="1485"/>
      <c r="B5" s="1486"/>
      <c r="C5" s="744"/>
      <c r="D5" s="795" t="s">
        <v>2092</v>
      </c>
      <c r="E5" s="708"/>
      <c r="F5" s="1013"/>
      <c r="G5" s="1153"/>
      <c r="H5" s="1153"/>
    </row>
    <row r="6" spans="1:8" s="405" customFormat="1" ht="31.5">
      <c r="A6" s="1485"/>
      <c r="B6" s="1486"/>
      <c r="C6" s="744"/>
      <c r="D6" s="795" t="s">
        <v>3133</v>
      </c>
      <c r="E6" s="1013">
        <v>0</v>
      </c>
      <c r="F6" s="1013">
        <v>0</v>
      </c>
      <c r="G6" s="1153"/>
      <c r="H6" s="1153"/>
    </row>
    <row r="7" spans="1:8" s="405" customFormat="1" ht="15.75">
      <c r="A7" s="1485"/>
      <c r="B7" s="1486"/>
      <c r="C7" s="744"/>
      <c r="D7" s="795" t="s">
        <v>2731</v>
      </c>
      <c r="E7" s="1013" t="s">
        <v>2487</v>
      </c>
      <c r="F7" s="1013" t="s">
        <v>3695</v>
      </c>
      <c r="G7" s="1153"/>
      <c r="H7" s="1153"/>
    </row>
    <row r="8" spans="1:8" s="405" customFormat="1" ht="21.75" customHeight="1">
      <c r="A8" s="1485"/>
      <c r="B8" s="1486"/>
      <c r="C8" s="744"/>
      <c r="D8" s="1481" t="s">
        <v>3686</v>
      </c>
      <c r="E8" s="1007" t="s">
        <v>3772</v>
      </c>
      <c r="F8" s="1007" t="s">
        <v>3687</v>
      </c>
      <c r="G8" s="1153"/>
      <c r="H8" s="1153"/>
    </row>
    <row r="9" spans="1:8" s="405" customFormat="1" ht="21.75" customHeight="1">
      <c r="A9" s="1485"/>
      <c r="B9" s="1486"/>
      <c r="C9" s="744"/>
      <c r="D9" s="1487" t="s">
        <v>3773</v>
      </c>
      <c r="E9" s="1007" t="s">
        <v>3772</v>
      </c>
      <c r="F9" s="1007" t="s">
        <v>3688</v>
      </c>
      <c r="G9" s="1153"/>
      <c r="H9" s="1153"/>
    </row>
    <row r="10" spans="1:8" s="405" customFormat="1" ht="15.75">
      <c r="A10" s="1485"/>
      <c r="B10" s="1486"/>
      <c r="C10" s="744"/>
      <c r="D10" s="795" t="s">
        <v>3137</v>
      </c>
      <c r="E10" s="1013" t="s">
        <v>2247</v>
      </c>
      <c r="F10" s="1013" t="s">
        <v>2247</v>
      </c>
      <c r="G10" s="1153"/>
      <c r="H10" s="1153"/>
    </row>
    <row r="11" spans="1:6" ht="32.25" customHeight="1">
      <c r="A11" s="1695">
        <v>2</v>
      </c>
      <c r="B11" s="1674" t="s">
        <v>3285</v>
      </c>
      <c r="C11" s="801" t="s">
        <v>2010</v>
      </c>
      <c r="D11" s="1055"/>
      <c r="E11" s="1040"/>
      <c r="F11" s="1056"/>
    </row>
    <row r="12" spans="1:6" ht="15.75">
      <c r="A12" s="1696"/>
      <c r="B12" s="1650"/>
      <c r="C12" s="1354">
        <v>410</v>
      </c>
      <c r="D12" s="1057" t="s">
        <v>3275</v>
      </c>
      <c r="E12" s="1058"/>
      <c r="F12" s="1050"/>
    </row>
    <row r="13" spans="1:6" ht="31.5">
      <c r="A13" s="1696"/>
      <c r="B13" s="1650"/>
      <c r="C13" s="770"/>
      <c r="D13" s="1005" t="s">
        <v>2238</v>
      </c>
      <c r="E13" s="744"/>
      <c r="F13" s="1105"/>
    </row>
    <row r="14" spans="1:6" ht="15.75">
      <c r="A14" s="1696"/>
      <c r="B14" s="1650"/>
      <c r="C14" s="744"/>
      <c r="D14" s="1005"/>
      <c r="E14" s="744"/>
      <c r="F14" s="759"/>
    </row>
    <row r="15" spans="1:6" ht="15.75">
      <c r="A15" s="1696"/>
      <c r="B15" s="1650"/>
      <c r="C15" s="761"/>
      <c r="D15" s="1198" t="s">
        <v>1808</v>
      </c>
      <c r="E15" s="1352" t="s">
        <v>3263</v>
      </c>
      <c r="F15" s="1352">
        <v>360</v>
      </c>
    </row>
    <row r="16" spans="1:6" ht="15.75">
      <c r="A16" s="1696"/>
      <c r="B16" s="1650"/>
      <c r="C16" s="761"/>
      <c r="D16" s="1353" t="s">
        <v>2034</v>
      </c>
      <c r="E16" s="1352" t="s">
        <v>3268</v>
      </c>
      <c r="F16" s="1352">
        <v>400</v>
      </c>
    </row>
    <row r="17" spans="1:6" ht="15.75">
      <c r="A17" s="1696"/>
      <c r="B17" s="1650"/>
      <c r="C17" s="761"/>
      <c r="D17" s="1198" t="s">
        <v>3286</v>
      </c>
      <c r="E17" s="1488" t="s">
        <v>3796</v>
      </c>
      <c r="F17" s="1479">
        <v>400</v>
      </c>
    </row>
    <row r="18" spans="1:6" ht="15.75">
      <c r="A18" s="1697"/>
      <c r="B18" s="1675"/>
      <c r="C18" s="961"/>
      <c r="D18" s="1334" t="s">
        <v>2035</v>
      </c>
      <c r="E18" s="1335" t="s">
        <v>3274</v>
      </c>
      <c r="F18" s="1335">
        <v>160</v>
      </c>
    </row>
    <row r="19" spans="1:6" ht="15.75" customHeight="1" hidden="1">
      <c r="A19" s="1698">
        <v>3</v>
      </c>
      <c r="B19" s="1674" t="s">
        <v>3290</v>
      </c>
      <c r="C19" s="1341">
        <v>982</v>
      </c>
      <c r="D19" s="1057" t="s">
        <v>1844</v>
      </c>
      <c r="E19" s="1342"/>
      <c r="F19" s="1342"/>
    </row>
    <row r="20" spans="1:6" ht="31.5" hidden="1">
      <c r="A20" s="1699"/>
      <c r="B20" s="1650"/>
      <c r="C20" s="1340"/>
      <c r="D20" s="1337" t="s">
        <v>1820</v>
      </c>
      <c r="E20" s="1012"/>
      <c r="F20" s="1012"/>
    </row>
    <row r="21" spans="1:6" ht="15.75" hidden="1">
      <c r="A21" s="1699"/>
      <c r="B21" s="1650"/>
      <c r="C21" s="914"/>
      <c r="D21" s="1337" t="s">
        <v>2551</v>
      </c>
      <c r="E21" s="1013">
        <v>140</v>
      </c>
      <c r="F21" s="1013" t="s">
        <v>3517</v>
      </c>
    </row>
    <row r="22" spans="1:6" ht="15.75" hidden="1">
      <c r="A22" s="1699"/>
      <c r="B22" s="1650"/>
      <c r="C22" s="914"/>
      <c r="D22" s="1337" t="s">
        <v>1821</v>
      </c>
      <c r="E22" s="1013">
        <v>0</v>
      </c>
      <c r="F22" s="1013">
        <v>0</v>
      </c>
    </row>
    <row r="23" spans="1:6" ht="47.25" hidden="1">
      <c r="A23" s="1699"/>
      <c r="B23" s="1650"/>
      <c r="C23" s="914"/>
      <c r="D23" s="1337" t="s">
        <v>3291</v>
      </c>
      <c r="E23" s="1022">
        <v>200</v>
      </c>
      <c r="F23" s="1022" t="s">
        <v>2806</v>
      </c>
    </row>
    <row r="24" spans="1:6" ht="15.75" hidden="1">
      <c r="A24" s="1699"/>
      <c r="B24" s="1650"/>
      <c r="C24" s="914"/>
      <c r="D24" s="1337" t="s">
        <v>1823</v>
      </c>
      <c r="E24" s="1013">
        <v>0</v>
      </c>
      <c r="F24" s="1013">
        <v>0</v>
      </c>
    </row>
    <row r="25" spans="1:6" ht="31.5" hidden="1">
      <c r="A25" s="1699"/>
      <c r="B25" s="1650"/>
      <c r="C25" s="914"/>
      <c r="D25" s="1337" t="s">
        <v>3292</v>
      </c>
      <c r="E25" s="1013">
        <v>20</v>
      </c>
      <c r="F25" s="1013" t="s">
        <v>2804</v>
      </c>
    </row>
    <row r="26" spans="1:6" ht="31.5" hidden="1">
      <c r="A26" s="1699"/>
      <c r="B26" s="1650"/>
      <c r="C26" s="1340"/>
      <c r="D26" s="1337" t="s">
        <v>1825</v>
      </c>
      <c r="E26" s="1022">
        <v>200</v>
      </c>
      <c r="F26" s="1022" t="s">
        <v>2806</v>
      </c>
    </row>
    <row r="27" spans="1:6" ht="31.5" hidden="1">
      <c r="A27" s="1699"/>
      <c r="B27" s="1650"/>
      <c r="C27" s="1340"/>
      <c r="D27" s="1337" t="s">
        <v>3293</v>
      </c>
      <c r="E27" s="1022">
        <v>20</v>
      </c>
      <c r="F27" s="1013" t="s">
        <v>2804</v>
      </c>
    </row>
    <row r="28" spans="1:6" ht="31.5" hidden="1">
      <c r="A28" s="1699"/>
      <c r="B28" s="1650"/>
      <c r="C28" s="1340"/>
      <c r="D28" s="1345" t="s">
        <v>3294</v>
      </c>
      <c r="E28" s="1346">
        <v>0</v>
      </c>
      <c r="F28" s="1013" t="s">
        <v>3518</v>
      </c>
    </row>
    <row r="29" spans="1:6" ht="33.75" hidden="1">
      <c r="A29" s="1699"/>
      <c r="B29" s="1650"/>
      <c r="C29" s="1340"/>
      <c r="D29" s="1337" t="s">
        <v>3295</v>
      </c>
      <c r="E29" s="1013">
        <v>0</v>
      </c>
      <c r="F29" s="1013">
        <v>0</v>
      </c>
    </row>
    <row r="30" spans="1:6" ht="15.75" hidden="1">
      <c r="A30" s="1699"/>
      <c r="B30" s="1650"/>
      <c r="C30" s="1340"/>
      <c r="D30" s="1337" t="s">
        <v>3296</v>
      </c>
      <c r="E30" s="1013">
        <v>0</v>
      </c>
      <c r="F30" s="1013">
        <v>0</v>
      </c>
    </row>
    <row r="31" spans="1:6" ht="15.75" customHeight="1" hidden="1">
      <c r="A31" s="1700"/>
      <c r="B31" s="1675"/>
      <c r="C31" s="1343"/>
      <c r="D31" s="1338" t="s">
        <v>477</v>
      </c>
      <c r="E31" s="1344"/>
      <c r="F31" s="1344"/>
    </row>
    <row r="32" spans="1:6" ht="15.75" customHeight="1" hidden="1">
      <c r="A32" s="1695">
        <v>4</v>
      </c>
      <c r="B32" s="1674" t="s">
        <v>3297</v>
      </c>
      <c r="C32" s="776" t="s">
        <v>2094</v>
      </c>
      <c r="D32" s="817"/>
      <c r="E32" s="1404"/>
      <c r="F32" s="1404"/>
    </row>
    <row r="33" spans="1:6" ht="15.75" hidden="1">
      <c r="A33" s="1696"/>
      <c r="B33" s="1650"/>
      <c r="C33" s="1339">
        <v>300</v>
      </c>
      <c r="D33" s="811" t="s">
        <v>2096</v>
      </c>
      <c r="E33" s="852"/>
      <c r="F33" s="852"/>
    </row>
    <row r="34" spans="1:6" ht="15.75" hidden="1">
      <c r="A34" s="1696"/>
      <c r="B34" s="1650"/>
      <c r="C34" s="1339"/>
      <c r="D34" s="795" t="s">
        <v>3132</v>
      </c>
      <c r="E34" s="1303">
        <v>0</v>
      </c>
      <c r="F34" s="1303">
        <v>0</v>
      </c>
    </row>
    <row r="35" spans="1:6" ht="63" hidden="1">
      <c r="A35" s="1696"/>
      <c r="B35" s="1650"/>
      <c r="C35" s="1339"/>
      <c r="D35" s="795" t="s">
        <v>3206</v>
      </c>
      <c r="E35" s="1303">
        <v>2</v>
      </c>
      <c r="F35" s="1303">
        <v>2</v>
      </c>
    </row>
    <row r="36" spans="1:6" ht="18" hidden="1">
      <c r="A36" s="1696"/>
      <c r="B36" s="1650"/>
      <c r="C36" s="1347"/>
      <c r="D36" s="813" t="s">
        <v>3298</v>
      </c>
      <c r="E36" s="1306">
        <v>0</v>
      </c>
      <c r="F36" s="1306">
        <v>20</v>
      </c>
    </row>
    <row r="37" spans="1:6" ht="15.75" hidden="1">
      <c r="A37" s="1696"/>
      <c r="B37" s="1650"/>
      <c r="C37" s="1408">
        <v>590</v>
      </c>
      <c r="D37" s="811" t="s">
        <v>3282</v>
      </c>
      <c r="E37" s="756"/>
      <c r="F37" s="743"/>
    </row>
    <row r="38" spans="1:6" ht="15.75" hidden="1">
      <c r="A38" s="1696"/>
      <c r="B38" s="1650"/>
      <c r="C38" s="744"/>
      <c r="D38" s="815" t="s">
        <v>2136</v>
      </c>
      <c r="E38" s="779"/>
      <c r="F38" s="779"/>
    </row>
    <row r="39" spans="1:6" ht="15.75" hidden="1">
      <c r="A39" s="1696"/>
      <c r="B39" s="1650"/>
      <c r="C39" s="744"/>
      <c r="D39" s="815" t="s">
        <v>2557</v>
      </c>
      <c r="E39" s="779" t="s">
        <v>1803</v>
      </c>
      <c r="F39" s="779" t="s">
        <v>2246</v>
      </c>
    </row>
    <row r="40" spans="1:6" ht="15.75" hidden="1">
      <c r="A40" s="1696"/>
      <c r="B40" s="1650"/>
      <c r="C40" s="744"/>
      <c r="D40" s="815" t="s">
        <v>2558</v>
      </c>
      <c r="E40" s="779" t="s">
        <v>1803</v>
      </c>
      <c r="F40" s="779" t="s">
        <v>2246</v>
      </c>
    </row>
    <row r="41" spans="1:6" ht="12.75">
      <c r="A41" s="1696"/>
      <c r="B41" s="1650"/>
      <c r="C41" s="982"/>
      <c r="D41" s="1343"/>
      <c r="E41" s="1484"/>
      <c r="F41" s="1482"/>
    </row>
    <row r="42" spans="1:6" ht="15.75" hidden="1">
      <c r="A42" s="1696"/>
      <c r="B42" s="1650"/>
      <c r="C42" s="776" t="s">
        <v>1839</v>
      </c>
      <c r="D42" s="817"/>
      <c r="E42" s="982"/>
      <c r="F42" s="1404"/>
    </row>
    <row r="43" spans="1:6" ht="15.75" hidden="1">
      <c r="A43" s="1696"/>
      <c r="B43" s="1650"/>
      <c r="C43" s="1339">
        <v>600</v>
      </c>
      <c r="D43" s="811" t="s">
        <v>1840</v>
      </c>
      <c r="E43" s="743"/>
      <c r="F43" s="743"/>
    </row>
    <row r="44" spans="1:6" ht="15.75" hidden="1">
      <c r="A44" s="1696"/>
      <c r="B44" s="1650"/>
      <c r="C44" s="1348"/>
      <c r="D44" s="1353" t="s">
        <v>2305</v>
      </c>
      <c r="E44" s="1643" t="s">
        <v>2473</v>
      </c>
      <c r="F44" s="1643" t="s">
        <v>3299</v>
      </c>
    </row>
    <row r="45" spans="1:6" ht="15.75" hidden="1">
      <c r="A45" s="1696"/>
      <c r="B45" s="1650"/>
      <c r="C45" s="1348"/>
      <c r="D45" s="1353" t="s">
        <v>1841</v>
      </c>
      <c r="E45" s="1644"/>
      <c r="F45" s="1644"/>
    </row>
    <row r="46" spans="1:6" ht="30" customHeight="1" hidden="1">
      <c r="A46" s="1696"/>
      <c r="B46" s="1650"/>
      <c r="C46" s="1349"/>
      <c r="D46" s="812" t="s">
        <v>2306</v>
      </c>
      <c r="E46" s="1645"/>
      <c r="F46" s="1645"/>
    </row>
    <row r="47" spans="1:6" ht="15.75" hidden="1">
      <c r="A47" s="1696"/>
      <c r="B47" s="1650"/>
      <c r="C47" s="1339">
        <v>610</v>
      </c>
      <c r="D47" s="811" t="s">
        <v>2319</v>
      </c>
      <c r="E47" s="743"/>
      <c r="F47" s="743"/>
    </row>
    <row r="48" spans="1:6" ht="15.75" customHeight="1" hidden="1">
      <c r="A48" s="1696"/>
      <c r="B48" s="1650"/>
      <c r="C48" s="1348"/>
      <c r="D48" s="1407" t="s">
        <v>2305</v>
      </c>
      <c r="E48" s="1643" t="s">
        <v>2473</v>
      </c>
      <c r="F48" s="1643" t="s">
        <v>3299</v>
      </c>
    </row>
    <row r="49" spans="1:6" ht="15.75" hidden="1">
      <c r="A49" s="1696"/>
      <c r="B49" s="1650"/>
      <c r="C49" s="1348"/>
      <c r="D49" s="1407" t="s">
        <v>2320</v>
      </c>
      <c r="E49" s="1644"/>
      <c r="F49" s="1644"/>
    </row>
    <row r="50" spans="1:6" ht="31.5" customHeight="1" hidden="1">
      <c r="A50" s="1696"/>
      <c r="B50" s="1650"/>
      <c r="C50" s="1349"/>
      <c r="D50" s="1452" t="s">
        <v>2306</v>
      </c>
      <c r="E50" s="1701"/>
      <c r="F50" s="1701"/>
    </row>
    <row r="51" spans="1:6" ht="15.75">
      <c r="A51" s="1695">
        <v>5</v>
      </c>
      <c r="B51" s="1702" t="s">
        <v>3516</v>
      </c>
      <c r="C51" s="1399"/>
      <c r="D51" s="811" t="s">
        <v>3304</v>
      </c>
      <c r="E51" s="982"/>
      <c r="F51" s="1483"/>
    </row>
    <row r="52" spans="1:6" ht="15.75">
      <c r="A52" s="1696"/>
      <c r="B52" s="1629"/>
      <c r="C52" s="1356"/>
      <c r="D52" s="811" t="s">
        <v>3305</v>
      </c>
      <c r="E52" s="982"/>
      <c r="F52" s="1401"/>
    </row>
    <row r="53" spans="1:6" ht="15.75" hidden="1">
      <c r="A53" s="1696"/>
      <c r="B53" s="1629"/>
      <c r="C53" s="1357"/>
      <c r="D53" s="815" t="s">
        <v>3306</v>
      </c>
      <c r="E53" s="1103">
        <v>0</v>
      </c>
      <c r="F53" s="1103">
        <v>0</v>
      </c>
    </row>
    <row r="54" spans="1:6" ht="15.75" hidden="1">
      <c r="A54" s="1696"/>
      <c r="B54" s="1629"/>
      <c r="C54" s="1358"/>
      <c r="D54" s="815" t="s">
        <v>3307</v>
      </c>
      <c r="E54" s="759"/>
      <c r="F54" s="759"/>
    </row>
    <row r="55" spans="1:6" ht="15.75" customHeight="1" hidden="1">
      <c r="A55" s="1696"/>
      <c r="B55" s="1629"/>
      <c r="C55" s="1358"/>
      <c r="D55" s="795" t="s">
        <v>3308</v>
      </c>
      <c r="E55" s="759"/>
      <c r="F55" s="759"/>
    </row>
    <row r="56" spans="1:6" ht="15.75" customHeight="1" hidden="1">
      <c r="A56" s="1696"/>
      <c r="B56" s="1629"/>
      <c r="C56" s="1355">
        <v>413</v>
      </c>
      <c r="D56" s="795" t="s">
        <v>1941</v>
      </c>
      <c r="E56" s="1018" t="s">
        <v>2489</v>
      </c>
      <c r="F56" s="1018" t="s">
        <v>2489</v>
      </c>
    </row>
    <row r="57" spans="1:6" ht="15.75" customHeight="1" hidden="1">
      <c r="A57" s="1696"/>
      <c r="B57" s="1629"/>
      <c r="C57" s="1358"/>
      <c r="D57" s="795" t="s">
        <v>2501</v>
      </c>
      <c r="E57" s="1018" t="s">
        <v>2490</v>
      </c>
      <c r="F57" s="1018" t="s">
        <v>2490</v>
      </c>
    </row>
    <row r="58" spans="1:6" ht="15.75" customHeight="1" hidden="1">
      <c r="A58" s="1696"/>
      <c r="B58" s="1629"/>
      <c r="C58" s="1358"/>
      <c r="D58" s="785" t="s">
        <v>1795</v>
      </c>
      <c r="E58" s="1018" t="s">
        <v>2491</v>
      </c>
      <c r="F58" s="1018" t="s">
        <v>2491</v>
      </c>
    </row>
    <row r="59" spans="1:6" ht="15.75" customHeight="1" hidden="1">
      <c r="A59" s="1696"/>
      <c r="B59" s="1629"/>
      <c r="C59" s="1358"/>
      <c r="D59" s="785" t="s">
        <v>1796</v>
      </c>
      <c r="E59" s="1018" t="s">
        <v>2492</v>
      </c>
      <c r="F59" s="1018" t="s">
        <v>2492</v>
      </c>
    </row>
    <row r="60" spans="1:6" ht="15.75" customHeight="1" hidden="1">
      <c r="A60" s="1696"/>
      <c r="B60" s="1629"/>
      <c r="C60" s="1358"/>
      <c r="D60" s="785" t="s">
        <v>1797</v>
      </c>
      <c r="E60" s="1018" t="s">
        <v>2493</v>
      </c>
      <c r="F60" s="1018" t="s">
        <v>2493</v>
      </c>
    </row>
    <row r="61" spans="1:6" ht="15.75" customHeight="1" hidden="1">
      <c r="A61" s="1696"/>
      <c r="B61" s="1629"/>
      <c r="C61" s="926"/>
      <c r="D61" s="785" t="s">
        <v>1798</v>
      </c>
      <c r="E61" s="1018" t="s">
        <v>2494</v>
      </c>
      <c r="F61" s="1018" t="s">
        <v>2494</v>
      </c>
    </row>
    <row r="62" spans="1:6" ht="15.75" hidden="1">
      <c r="A62" s="1696"/>
      <c r="B62" s="1629"/>
      <c r="C62" s="1358"/>
      <c r="D62" s="785" t="s">
        <v>3309</v>
      </c>
      <c r="E62" s="1019"/>
      <c r="F62" s="1019"/>
    </row>
    <row r="63" spans="1:6" ht="15.75" customHeight="1" hidden="1">
      <c r="A63" s="1696"/>
      <c r="B63" s="1629"/>
      <c r="C63" s="1358"/>
      <c r="D63" s="795" t="s">
        <v>1941</v>
      </c>
      <c r="E63" s="1018" t="s">
        <v>2496</v>
      </c>
      <c r="F63" s="1018" t="s">
        <v>2496</v>
      </c>
    </row>
    <row r="64" spans="1:6" ht="15.75" customHeight="1" hidden="1">
      <c r="A64" s="1696"/>
      <c r="B64" s="1629"/>
      <c r="C64" s="926"/>
      <c r="D64" s="785" t="s">
        <v>1795</v>
      </c>
      <c r="E64" s="984" t="s">
        <v>2562</v>
      </c>
      <c r="F64" s="984" t="s">
        <v>2562</v>
      </c>
    </row>
    <row r="65" spans="1:6" ht="15.75" hidden="1">
      <c r="A65" s="1696"/>
      <c r="B65" s="1629"/>
      <c r="C65" s="1357"/>
      <c r="D65" s="785" t="s">
        <v>1796</v>
      </c>
      <c r="E65" s="984" t="s">
        <v>2563</v>
      </c>
      <c r="F65" s="984" t="s">
        <v>3303</v>
      </c>
    </row>
    <row r="66" spans="1:6" ht="15.75" customHeight="1" hidden="1">
      <c r="A66" s="1696"/>
      <c r="B66" s="1629"/>
      <c r="C66" s="1358"/>
      <c r="D66" s="785" t="s">
        <v>1797</v>
      </c>
      <c r="E66" s="984" t="s">
        <v>2564</v>
      </c>
      <c r="F66" s="984" t="s">
        <v>2564</v>
      </c>
    </row>
    <row r="67" spans="1:6" ht="15.75" customHeight="1" hidden="1">
      <c r="A67" s="1696"/>
      <c r="B67" s="1629"/>
      <c r="C67" s="1358"/>
      <c r="D67" s="785" t="s">
        <v>1798</v>
      </c>
      <c r="E67" s="984" t="s">
        <v>2565</v>
      </c>
      <c r="F67" s="984" t="s">
        <v>2565</v>
      </c>
    </row>
    <row r="68" spans="1:6" ht="47.25" hidden="1">
      <c r="A68" s="1696"/>
      <c r="B68" s="1629"/>
      <c r="C68" s="1358"/>
      <c r="D68" s="795" t="s">
        <v>3310</v>
      </c>
      <c r="E68" s="1019"/>
      <c r="F68" s="1214" t="s">
        <v>3475</v>
      </c>
    </row>
    <row r="69" spans="1:6" ht="47.25" customHeight="1" hidden="1">
      <c r="A69" s="1696"/>
      <c r="B69" s="1629"/>
      <c r="C69" s="926"/>
      <c r="D69" s="795" t="s">
        <v>3311</v>
      </c>
      <c r="E69" s="1020" t="s">
        <v>2505</v>
      </c>
      <c r="F69" s="1020" t="s">
        <v>2505</v>
      </c>
    </row>
    <row r="70" spans="1:6" ht="15.75">
      <c r="A70" s="1696"/>
      <c r="B70" s="1629"/>
      <c r="C70" s="1357"/>
      <c r="D70" s="795" t="s">
        <v>3774</v>
      </c>
      <c r="E70" s="1018"/>
      <c r="F70" s="1402"/>
    </row>
    <row r="71" spans="1:6" ht="15.75">
      <c r="A71" s="1696"/>
      <c r="B71" s="1629"/>
      <c r="C71" s="1357"/>
      <c r="D71" s="785" t="s">
        <v>3775</v>
      </c>
      <c r="E71" s="1018">
        <v>0</v>
      </c>
      <c r="F71" s="1103">
        <v>5</v>
      </c>
    </row>
    <row r="72" spans="1:6" ht="15.75">
      <c r="A72" s="1696"/>
      <c r="B72" s="1629"/>
      <c r="C72" s="1357"/>
      <c r="D72" s="785" t="s">
        <v>3776</v>
      </c>
      <c r="E72" s="1018">
        <v>0</v>
      </c>
      <c r="F72" s="1103">
        <v>5</v>
      </c>
    </row>
    <row r="73" spans="1:6" ht="15.75">
      <c r="A73" s="1696"/>
      <c r="B73" s="1629"/>
      <c r="C73" s="1357"/>
      <c r="D73" s="785" t="s">
        <v>3777</v>
      </c>
      <c r="E73" s="1018">
        <v>0</v>
      </c>
      <c r="F73" s="1103">
        <v>6</v>
      </c>
    </row>
    <row r="74" spans="1:6" ht="15.75">
      <c r="A74" s="1696"/>
      <c r="B74" s="1629"/>
      <c r="C74" s="1358"/>
      <c r="D74" s="785" t="s">
        <v>3778</v>
      </c>
      <c r="E74" s="1214">
        <v>0</v>
      </c>
      <c r="F74" s="1103">
        <v>8</v>
      </c>
    </row>
    <row r="75" spans="1:6" ht="15.75">
      <c r="A75" s="1696"/>
      <c r="B75" s="1629"/>
      <c r="C75" s="1358"/>
      <c r="D75" s="785" t="s">
        <v>3779</v>
      </c>
      <c r="E75" s="1018">
        <v>0</v>
      </c>
      <c r="F75" s="1103">
        <v>10</v>
      </c>
    </row>
    <row r="76" spans="1:6" ht="31.5" customHeight="1">
      <c r="A76" s="1696"/>
      <c r="B76" s="1629"/>
      <c r="C76" s="1358"/>
      <c r="D76" s="795" t="s">
        <v>3313</v>
      </c>
      <c r="E76" s="1018"/>
      <c r="F76" s="1021"/>
    </row>
    <row r="77" spans="1:6" ht="15.75" customHeight="1">
      <c r="A77" s="1696"/>
      <c r="B77" s="1629"/>
      <c r="C77" s="1358"/>
      <c r="D77" s="795" t="s">
        <v>2413</v>
      </c>
      <c r="E77" s="1018"/>
      <c r="F77" s="759"/>
    </row>
    <row r="78" spans="1:6" ht="15.75" customHeight="1">
      <c r="A78" s="1696"/>
      <c r="B78" s="1629"/>
      <c r="C78" s="1358"/>
      <c r="D78" s="795" t="s">
        <v>3314</v>
      </c>
      <c r="E78" s="1103">
        <v>0</v>
      </c>
      <c r="F78" s="1103">
        <v>0</v>
      </c>
    </row>
    <row r="79" spans="1:6" ht="15.75" customHeight="1">
      <c r="A79" s="1696"/>
      <c r="B79" s="1629"/>
      <c r="C79" s="926"/>
      <c r="D79" s="795" t="s">
        <v>3315</v>
      </c>
      <c r="E79" s="1103" t="s">
        <v>1803</v>
      </c>
      <c r="F79" s="1103" t="s">
        <v>3806</v>
      </c>
    </row>
    <row r="80" spans="1:6" ht="15.75" customHeight="1">
      <c r="A80" s="1696"/>
      <c r="B80" s="1629"/>
      <c r="C80" s="926"/>
      <c r="D80" s="795" t="s">
        <v>3316</v>
      </c>
      <c r="E80" s="1103" t="s">
        <v>1803</v>
      </c>
      <c r="F80" s="1103" t="s">
        <v>3806</v>
      </c>
    </row>
    <row r="81" spans="1:6" ht="15.75" customHeight="1">
      <c r="A81" s="1696"/>
      <c r="B81" s="1629"/>
      <c r="C81" s="1358"/>
      <c r="D81" s="785" t="s">
        <v>2759</v>
      </c>
      <c r="E81" s="1103" t="s">
        <v>2246</v>
      </c>
      <c r="F81" s="1103" t="s">
        <v>3806</v>
      </c>
    </row>
    <row r="82" spans="1:6" ht="15.75" customHeight="1">
      <c r="A82" s="1696"/>
      <c r="B82" s="1629"/>
      <c r="C82" s="1358"/>
      <c r="D82" s="785" t="s">
        <v>1811</v>
      </c>
      <c r="E82" s="1103" t="s">
        <v>2247</v>
      </c>
      <c r="F82" s="1103" t="s">
        <v>3806</v>
      </c>
    </row>
    <row r="83" spans="1:6" ht="15.75" customHeight="1">
      <c r="A83" s="1696"/>
      <c r="B83" s="1629"/>
      <c r="C83" s="1358"/>
      <c r="D83" s="785" t="s">
        <v>1812</v>
      </c>
      <c r="E83" s="1103" t="s">
        <v>2247</v>
      </c>
      <c r="F83" s="1103" t="s">
        <v>3806</v>
      </c>
    </row>
    <row r="84" spans="1:6" ht="15.75" customHeight="1" hidden="1">
      <c r="A84" s="1696"/>
      <c r="B84" s="1629"/>
      <c r="C84" s="926"/>
      <c r="D84" s="795" t="s">
        <v>2414</v>
      </c>
      <c r="E84" s="1023"/>
      <c r="F84" s="1403"/>
    </row>
    <row r="85" spans="1:6" ht="15.75" customHeight="1" hidden="1">
      <c r="A85" s="1696"/>
      <c r="B85" s="1629"/>
      <c r="C85" s="926"/>
      <c r="D85" s="795" t="s">
        <v>2761</v>
      </c>
      <c r="E85" s="1103">
        <v>0</v>
      </c>
      <c r="F85" s="1103">
        <v>0</v>
      </c>
    </row>
    <row r="86" spans="1:6" ht="15.75" customHeight="1" hidden="1">
      <c r="A86" s="1696"/>
      <c r="B86" s="1629"/>
      <c r="C86" s="926"/>
      <c r="D86" s="795" t="s">
        <v>2415</v>
      </c>
      <c r="E86" s="1065" t="s">
        <v>2248</v>
      </c>
      <c r="F86" s="1103" t="s">
        <v>2248</v>
      </c>
    </row>
    <row r="87" spans="1:6" ht="15.75" customHeight="1" hidden="1">
      <c r="A87" s="1696"/>
      <c r="B87" s="1629"/>
      <c r="C87" s="1357"/>
      <c r="D87" s="795" t="s">
        <v>2249</v>
      </c>
      <c r="E87" s="1103">
        <v>0</v>
      </c>
      <c r="F87" s="1103">
        <v>0</v>
      </c>
    </row>
    <row r="88" spans="1:6" ht="31.5" customHeight="1" hidden="1">
      <c r="A88" s="1696"/>
      <c r="B88" s="1629"/>
      <c r="C88" s="926"/>
      <c r="D88" s="815" t="s">
        <v>3317</v>
      </c>
      <c r="E88" s="1024" t="s">
        <v>2762</v>
      </c>
      <c r="F88" s="1024" t="s">
        <v>3477</v>
      </c>
    </row>
    <row r="89" spans="1:6" ht="47.25" customHeight="1" hidden="1">
      <c r="A89" s="1696"/>
      <c r="B89" s="1629"/>
      <c r="C89" s="926"/>
      <c r="D89" s="815" t="s">
        <v>3318</v>
      </c>
      <c r="E89" s="1352" t="s">
        <v>2763</v>
      </c>
      <c r="F89" s="1024" t="s">
        <v>3478</v>
      </c>
    </row>
    <row r="90" spans="1:6" ht="31.5" customHeight="1" hidden="1">
      <c r="A90" s="1696"/>
      <c r="B90" s="1629"/>
      <c r="C90" s="1357"/>
      <c r="D90" s="795" t="s">
        <v>3319</v>
      </c>
      <c r="E90" s="1103">
        <v>0</v>
      </c>
      <c r="F90" s="1103">
        <v>0</v>
      </c>
    </row>
    <row r="91" spans="1:6" ht="15.75" customHeight="1" hidden="1">
      <c r="A91" s="1696"/>
      <c r="B91" s="1629"/>
      <c r="C91" s="1357"/>
      <c r="D91" s="1359" t="s">
        <v>3320</v>
      </c>
      <c r="E91" s="1103" t="s">
        <v>2140</v>
      </c>
      <c r="F91" s="1103" t="s">
        <v>2140</v>
      </c>
    </row>
    <row r="92" spans="1:6" ht="15.75" customHeight="1" hidden="1">
      <c r="A92" s="1696"/>
      <c r="B92" s="1629"/>
      <c r="C92" s="1357"/>
      <c r="D92" s="795" t="s">
        <v>2374</v>
      </c>
      <c r="E92" s="1103" t="s">
        <v>2141</v>
      </c>
      <c r="F92" s="1103" t="s">
        <v>2141</v>
      </c>
    </row>
    <row r="93" spans="1:6" ht="47.25" customHeight="1" hidden="1">
      <c r="A93" s="1696"/>
      <c r="B93" s="1629"/>
      <c r="C93" s="926"/>
      <c r="D93" s="795" t="s">
        <v>3321</v>
      </c>
      <c r="E93" s="783"/>
      <c r="F93" s="783"/>
    </row>
    <row r="94" spans="1:6" ht="15.75" customHeight="1" hidden="1">
      <c r="A94" s="1696"/>
      <c r="B94" s="1629"/>
      <c r="C94" s="1357"/>
      <c r="D94" s="795" t="s">
        <v>2568</v>
      </c>
      <c r="E94" s="783"/>
      <c r="F94" s="783"/>
    </row>
    <row r="95" spans="1:6" ht="15.75" customHeight="1" hidden="1">
      <c r="A95" s="1696"/>
      <c r="B95" s="1629"/>
      <c r="C95" s="926"/>
      <c r="D95" s="795" t="s">
        <v>3322</v>
      </c>
      <c r="E95" s="1103" t="s">
        <v>2574</v>
      </c>
      <c r="F95" s="1103" t="s">
        <v>2574</v>
      </c>
    </row>
    <row r="96" spans="1:6" ht="15.75" customHeight="1" hidden="1">
      <c r="A96" s="1696"/>
      <c r="B96" s="1629"/>
      <c r="C96" s="926"/>
      <c r="D96" s="795" t="s">
        <v>3323</v>
      </c>
      <c r="E96" s="1103" t="s">
        <v>2574</v>
      </c>
      <c r="F96" s="1103" t="s">
        <v>2574</v>
      </c>
    </row>
    <row r="97" spans="1:6" ht="15.75" customHeight="1" hidden="1">
      <c r="A97" s="1696"/>
      <c r="B97" s="1629"/>
      <c r="C97" s="1357"/>
      <c r="D97" s="785" t="s">
        <v>1795</v>
      </c>
      <c r="E97" s="1103" t="s">
        <v>2575</v>
      </c>
      <c r="F97" s="1103" t="s">
        <v>2575</v>
      </c>
    </row>
    <row r="98" spans="1:6" ht="15.75" customHeight="1" hidden="1">
      <c r="A98" s="1696"/>
      <c r="B98" s="1629"/>
      <c r="C98" s="1357"/>
      <c r="D98" s="785" t="s">
        <v>1799</v>
      </c>
      <c r="E98" s="1103" t="s">
        <v>2576</v>
      </c>
      <c r="F98" s="1103" t="s">
        <v>2576</v>
      </c>
    </row>
    <row r="99" spans="1:6" ht="15.75" customHeight="1" hidden="1">
      <c r="A99" s="1696"/>
      <c r="B99" s="1629"/>
      <c r="C99" s="1357"/>
      <c r="D99" s="785" t="s">
        <v>1800</v>
      </c>
      <c r="E99" s="1103" t="s">
        <v>2576</v>
      </c>
      <c r="F99" s="1103" t="s">
        <v>2576</v>
      </c>
    </row>
    <row r="100" spans="1:6" ht="15.75" customHeight="1" hidden="1">
      <c r="A100" s="1696"/>
      <c r="B100" s="1629"/>
      <c r="C100" s="1357"/>
      <c r="D100" s="795" t="s">
        <v>2268</v>
      </c>
      <c r="E100" s="1103">
        <v>0</v>
      </c>
      <c r="F100" s="1103">
        <v>0</v>
      </c>
    </row>
    <row r="101" spans="1:6" ht="15.75" customHeight="1" hidden="1">
      <c r="A101" s="1696"/>
      <c r="B101" s="1629"/>
      <c r="C101" s="1358"/>
      <c r="D101" s="795" t="s">
        <v>2572</v>
      </c>
      <c r="E101" s="1103" t="s">
        <v>2573</v>
      </c>
      <c r="F101" s="1103" t="s">
        <v>2573</v>
      </c>
    </row>
    <row r="102" spans="1:6" ht="31.5" customHeight="1" hidden="1">
      <c r="A102" s="1696"/>
      <c r="B102" s="1629"/>
      <c r="C102" s="1357"/>
      <c r="D102" s="795" t="s">
        <v>3324</v>
      </c>
      <c r="E102" s="759"/>
      <c r="F102" s="759"/>
    </row>
    <row r="103" spans="1:6" ht="15.75" customHeight="1" hidden="1">
      <c r="A103" s="1696"/>
      <c r="B103" s="1629"/>
      <c r="C103" s="1358"/>
      <c r="D103" s="795" t="s">
        <v>3325</v>
      </c>
      <c r="E103" s="759"/>
      <c r="F103" s="759"/>
    </row>
    <row r="104" spans="1:6" ht="15.75" customHeight="1" hidden="1">
      <c r="A104" s="1696"/>
      <c r="B104" s="1629"/>
      <c r="C104" s="1358"/>
      <c r="D104" s="795" t="s">
        <v>2501</v>
      </c>
      <c r="E104" s="1103" t="s">
        <v>2251</v>
      </c>
      <c r="F104" s="1103" t="s">
        <v>2251</v>
      </c>
    </row>
    <row r="105" spans="1:6" ht="15.75" customHeight="1" hidden="1">
      <c r="A105" s="1696"/>
      <c r="B105" s="1629"/>
      <c r="C105" s="1355">
        <v>413</v>
      </c>
      <c r="D105" s="785" t="s">
        <v>1795</v>
      </c>
      <c r="E105" s="1013" t="s">
        <v>2252</v>
      </c>
      <c r="F105" s="1013" t="s">
        <v>3479</v>
      </c>
    </row>
    <row r="106" spans="1:6" ht="15.75" customHeight="1" hidden="1">
      <c r="A106" s="1696"/>
      <c r="B106" s="1629"/>
      <c r="C106" s="1357"/>
      <c r="D106" s="785" t="s">
        <v>1799</v>
      </c>
      <c r="E106" s="1013" t="s">
        <v>2253</v>
      </c>
      <c r="F106" s="1013" t="s">
        <v>3480</v>
      </c>
    </row>
    <row r="107" spans="1:6" ht="15.75" customHeight="1" hidden="1">
      <c r="A107" s="1696"/>
      <c r="B107" s="1629"/>
      <c r="C107" s="1358"/>
      <c r="D107" s="785" t="s">
        <v>1800</v>
      </c>
      <c r="E107" s="1013" t="s">
        <v>2253</v>
      </c>
      <c r="F107" s="1013" t="s">
        <v>3480</v>
      </c>
    </row>
    <row r="108" spans="1:6" ht="15.75" customHeight="1" hidden="1">
      <c r="A108" s="1696"/>
      <c r="B108" s="1629"/>
      <c r="C108" s="926"/>
      <c r="D108" s="795" t="s">
        <v>2268</v>
      </c>
      <c r="E108" s="1103">
        <v>0</v>
      </c>
      <c r="F108" s="1103">
        <v>0</v>
      </c>
    </row>
    <row r="109" spans="1:6" ht="21" customHeight="1" hidden="1">
      <c r="A109" s="1696"/>
      <c r="B109" s="1629"/>
      <c r="C109" s="926"/>
      <c r="D109" s="1359" t="s">
        <v>2572</v>
      </c>
      <c r="E109" s="1103" t="s">
        <v>2254</v>
      </c>
      <c r="F109" s="1103" t="s">
        <v>2254</v>
      </c>
    </row>
    <row r="110" spans="1:6" ht="34.5" customHeight="1" hidden="1">
      <c r="A110" s="1696"/>
      <c r="B110" s="1629"/>
      <c r="C110" s="1357"/>
      <c r="D110" s="795" t="s">
        <v>3326</v>
      </c>
      <c r="E110" s="759"/>
      <c r="F110" s="759"/>
    </row>
    <row r="111" spans="1:6" ht="15.75" hidden="1">
      <c r="A111" s="1696"/>
      <c r="B111" s="1629"/>
      <c r="C111" s="1358"/>
      <c r="D111" s="795" t="s">
        <v>3327</v>
      </c>
      <c r="E111" s="1065"/>
      <c r="F111" s="1103" t="s">
        <v>3481</v>
      </c>
    </row>
    <row r="112" spans="1:6" ht="15.75" hidden="1">
      <c r="A112" s="1696"/>
      <c r="B112" s="1629"/>
      <c r="C112" s="1358"/>
      <c r="D112" s="785" t="s">
        <v>3328</v>
      </c>
      <c r="E112" s="1022"/>
      <c r="F112" s="1013" t="s">
        <v>3482</v>
      </c>
    </row>
    <row r="113" spans="1:6" ht="15.75" hidden="1">
      <c r="A113" s="1696"/>
      <c r="B113" s="1629"/>
      <c r="C113" s="926"/>
      <c r="D113" s="795" t="s">
        <v>3329</v>
      </c>
      <c r="E113" s="1068" t="s">
        <v>3513</v>
      </c>
      <c r="F113" s="1068" t="s">
        <v>3483</v>
      </c>
    </row>
    <row r="114" spans="1:6" ht="15.75" customHeight="1">
      <c r="A114" s="1696"/>
      <c r="B114" s="1629"/>
      <c r="C114" s="926"/>
      <c r="D114" s="795" t="s">
        <v>3330</v>
      </c>
      <c r="E114" s="1068" t="s">
        <v>3484</v>
      </c>
      <c r="F114" s="1103">
        <v>0</v>
      </c>
    </row>
    <row r="115" spans="1:6" ht="15.75" customHeight="1">
      <c r="A115" s="1696"/>
      <c r="B115" s="1629"/>
      <c r="C115" s="926"/>
      <c r="D115" s="785" t="s">
        <v>3331</v>
      </c>
      <c r="E115" s="1020" t="s">
        <v>3485</v>
      </c>
      <c r="F115" s="1103">
        <v>0</v>
      </c>
    </row>
    <row r="116" spans="1:6" ht="31.5" customHeight="1" hidden="1">
      <c r="A116" s="1696"/>
      <c r="B116" s="1629"/>
      <c r="C116" s="926"/>
      <c r="D116" s="785" t="s">
        <v>3332</v>
      </c>
      <c r="E116" s="1020" t="s">
        <v>2260</v>
      </c>
      <c r="F116" s="1020" t="s">
        <v>2260</v>
      </c>
    </row>
    <row r="117" spans="1:6" ht="15.75" hidden="1">
      <c r="A117" s="1696"/>
      <c r="B117" s="1629"/>
      <c r="C117" s="926"/>
      <c r="D117" s="795" t="s">
        <v>3333</v>
      </c>
      <c r="E117" s="1068"/>
      <c r="F117" s="1020" t="s">
        <v>2270</v>
      </c>
    </row>
    <row r="118" spans="1:6" ht="31.5" customHeight="1" hidden="1">
      <c r="A118" s="1696"/>
      <c r="B118" s="1629"/>
      <c r="C118" s="926"/>
      <c r="D118" s="785" t="s">
        <v>3334</v>
      </c>
      <c r="E118" s="1068" t="s">
        <v>2270</v>
      </c>
      <c r="F118" s="1020" t="s">
        <v>2270</v>
      </c>
    </row>
    <row r="119" spans="1:6" ht="31.5" customHeight="1" hidden="1">
      <c r="A119" s="1696"/>
      <c r="B119" s="1629"/>
      <c r="C119" s="926"/>
      <c r="D119" s="785" t="s">
        <v>3335</v>
      </c>
      <c r="E119" s="1020" t="s">
        <v>2271</v>
      </c>
      <c r="F119" s="1020" t="s">
        <v>2271</v>
      </c>
    </row>
    <row r="120" spans="1:6" ht="15.75" customHeight="1" hidden="1">
      <c r="A120" s="1696"/>
      <c r="B120" s="1629"/>
      <c r="C120" s="926"/>
      <c r="D120" s="785" t="s">
        <v>3336</v>
      </c>
      <c r="E120" s="1020"/>
      <c r="F120" s="1020" t="s">
        <v>2271</v>
      </c>
    </row>
    <row r="121" spans="1:6" ht="15.75" customHeight="1" hidden="1">
      <c r="A121" s="1696"/>
      <c r="B121" s="1629"/>
      <c r="C121" s="1358"/>
      <c r="D121" s="795" t="s">
        <v>3337</v>
      </c>
      <c r="E121" s="1020" t="s">
        <v>2591</v>
      </c>
      <c r="F121" s="1020" t="s">
        <v>2591</v>
      </c>
    </row>
    <row r="122" spans="1:6" ht="18" customHeight="1" hidden="1">
      <c r="A122" s="1696"/>
      <c r="B122" s="1629"/>
      <c r="C122" s="1357"/>
      <c r="D122" s="795" t="s">
        <v>3338</v>
      </c>
      <c r="E122" s="1022" t="s">
        <v>2273</v>
      </c>
      <c r="F122" s="1013" t="s">
        <v>2273</v>
      </c>
    </row>
    <row r="123" spans="1:6" ht="15.75" customHeight="1" hidden="1">
      <c r="A123" s="1696"/>
      <c r="B123" s="1629"/>
      <c r="C123" s="1358"/>
      <c r="D123" s="795" t="s">
        <v>3339</v>
      </c>
      <c r="E123" s="1020" t="s">
        <v>2272</v>
      </c>
      <c r="F123" s="1020" t="s">
        <v>2272</v>
      </c>
    </row>
    <row r="124" spans="1:6" ht="15.75" customHeight="1" hidden="1">
      <c r="A124" s="1696"/>
      <c r="B124" s="1629"/>
      <c r="C124" s="926"/>
      <c r="D124" s="795" t="s">
        <v>3340</v>
      </c>
      <c r="E124" s="1020" t="s">
        <v>3485</v>
      </c>
      <c r="F124" s="1020" t="s">
        <v>3485</v>
      </c>
    </row>
    <row r="125" spans="1:6" ht="15.75" customHeight="1" hidden="1">
      <c r="A125" s="1696"/>
      <c r="B125" s="1629"/>
      <c r="C125" s="1358"/>
      <c r="D125" s="795" t="s">
        <v>3341</v>
      </c>
      <c r="E125" s="1013">
        <v>0</v>
      </c>
      <c r="F125" s="1013">
        <v>0</v>
      </c>
    </row>
    <row r="126" spans="1:6" ht="15.75" customHeight="1" hidden="1">
      <c r="A126" s="1696"/>
      <c r="B126" s="1629"/>
      <c r="C126" s="1358"/>
      <c r="D126" s="795" t="s">
        <v>3342</v>
      </c>
      <c r="E126" s="1013" t="s">
        <v>2274</v>
      </c>
      <c r="F126" s="1013" t="s">
        <v>2274</v>
      </c>
    </row>
    <row r="127" spans="1:6" ht="31.5" hidden="1">
      <c r="A127" s="1696"/>
      <c r="B127" s="1629"/>
      <c r="C127" s="1358"/>
      <c r="D127" s="815" t="s">
        <v>3343</v>
      </c>
      <c r="E127" s="1013"/>
      <c r="F127" s="1405" t="s">
        <v>3486</v>
      </c>
    </row>
    <row r="128" spans="1:6" ht="36.75" customHeight="1" hidden="1">
      <c r="A128" s="1696"/>
      <c r="B128" s="1629"/>
      <c r="C128" s="1358"/>
      <c r="D128" s="1398" t="s">
        <v>3360</v>
      </c>
      <c r="E128" s="1316" t="s">
        <v>3771</v>
      </c>
      <c r="F128" s="1480" t="s">
        <v>3769</v>
      </c>
    </row>
    <row r="129" spans="1:6" ht="15.75" customHeight="1" hidden="1">
      <c r="A129" s="1696"/>
      <c r="B129" s="1629"/>
      <c r="C129" s="1357"/>
      <c r="D129" s="801" t="s">
        <v>2144</v>
      </c>
      <c r="E129" s="1013"/>
      <c r="F129" s="759"/>
    </row>
    <row r="130" spans="1:6" ht="31.5" customHeight="1" hidden="1">
      <c r="A130" s="1696"/>
      <c r="B130" s="1629"/>
      <c r="C130" s="1358"/>
      <c r="D130" s="1042" t="s">
        <v>2766</v>
      </c>
      <c r="E130" s="1069"/>
      <c r="F130" s="1069"/>
    </row>
    <row r="131" spans="1:6" ht="15.75" customHeight="1" hidden="1">
      <c r="A131" s="1696"/>
      <c r="B131" s="1629"/>
      <c r="C131" s="926"/>
      <c r="D131" s="748" t="s">
        <v>2143</v>
      </c>
      <c r="E131" s="1454">
        <v>70</v>
      </c>
      <c r="F131" s="1454">
        <v>120</v>
      </c>
    </row>
    <row r="132" spans="1:6" ht="15.75" customHeight="1" hidden="1">
      <c r="A132" s="1696"/>
      <c r="B132" s="1629"/>
      <c r="C132" s="1358"/>
      <c r="D132" s="750" t="s">
        <v>2162</v>
      </c>
      <c r="E132" s="1013"/>
      <c r="F132" s="1013"/>
    </row>
    <row r="133" spans="1:6" ht="15.75" customHeight="1" hidden="1">
      <c r="A133" s="1696"/>
      <c r="B133" s="1629"/>
      <c r="C133" s="1358"/>
      <c r="D133" s="757" t="s">
        <v>2148</v>
      </c>
      <c r="E133" s="1454">
        <v>40</v>
      </c>
      <c r="F133" s="1454">
        <v>60</v>
      </c>
    </row>
    <row r="134" spans="1:6" ht="15.75" customHeight="1" hidden="1">
      <c r="A134" s="1696"/>
      <c r="B134" s="1629"/>
      <c r="C134" s="1358"/>
      <c r="D134" s="747" t="s">
        <v>2149</v>
      </c>
      <c r="E134" s="1454">
        <v>10</v>
      </c>
      <c r="F134" s="1454">
        <v>20</v>
      </c>
    </row>
    <row r="135" spans="1:6" ht="15.75" customHeight="1" hidden="1">
      <c r="A135" s="1696"/>
      <c r="B135" s="1629"/>
      <c r="C135" s="1358"/>
      <c r="D135" s="750" t="s">
        <v>3117</v>
      </c>
      <c r="E135" s="1069"/>
      <c r="F135" s="1069"/>
    </row>
    <row r="136" spans="1:6" ht="15.75" customHeight="1" hidden="1">
      <c r="A136" s="1696"/>
      <c r="B136" s="1629"/>
      <c r="C136" s="1358"/>
      <c r="D136" s="751" t="s">
        <v>2164</v>
      </c>
      <c r="E136" s="1456">
        <v>30</v>
      </c>
      <c r="F136" s="1454">
        <v>50</v>
      </c>
    </row>
    <row r="137" spans="1:6" ht="15.75" customHeight="1" hidden="1">
      <c r="A137" s="1696"/>
      <c r="B137" s="1629"/>
      <c r="C137" s="1358"/>
      <c r="D137" s="751" t="s">
        <v>2165</v>
      </c>
      <c r="E137" s="1456">
        <v>50</v>
      </c>
      <c r="F137" s="1454">
        <v>70</v>
      </c>
    </row>
    <row r="138" spans="1:6" ht="15.75" customHeight="1" hidden="1">
      <c r="A138" s="1696"/>
      <c r="B138" s="1629"/>
      <c r="C138" s="1358"/>
      <c r="D138" s="1057" t="s">
        <v>3275</v>
      </c>
      <c r="E138" s="1069"/>
      <c r="F138" s="1103"/>
    </row>
    <row r="139" spans="1:6" ht="15.75" customHeight="1" hidden="1">
      <c r="A139" s="1696"/>
      <c r="B139" s="1629"/>
      <c r="C139" s="1358"/>
      <c r="D139" s="795" t="s">
        <v>3145</v>
      </c>
      <c r="E139" s="1456">
        <v>1</v>
      </c>
      <c r="F139" s="1455">
        <v>2</v>
      </c>
    </row>
    <row r="140" spans="1:6" ht="15.75" customHeight="1" hidden="1">
      <c r="A140" s="1696"/>
      <c r="B140" s="1629"/>
      <c r="C140" s="1358"/>
      <c r="D140" s="795" t="s">
        <v>3142</v>
      </c>
      <c r="E140" s="1456">
        <v>0.5</v>
      </c>
      <c r="F140" s="1455">
        <v>1</v>
      </c>
    </row>
    <row r="141" spans="1:6" ht="15.75" customHeight="1" hidden="1">
      <c r="A141" s="1696"/>
      <c r="B141" s="1629"/>
      <c r="C141" s="1400"/>
      <c r="D141" s="1077" t="s">
        <v>3141</v>
      </c>
      <c r="E141" s="1457"/>
      <c r="F141" s="1458"/>
    </row>
    <row r="142" spans="1:6" ht="15.75" hidden="1">
      <c r="A142" s="1696"/>
      <c r="B142" s="1629"/>
      <c r="C142" s="1358"/>
      <c r="D142" s="811" t="s">
        <v>3350</v>
      </c>
      <c r="E142" s="759"/>
      <c r="F142" s="1037"/>
    </row>
    <row r="143" spans="1:6" ht="47.25" hidden="1">
      <c r="A143" s="1696"/>
      <c r="B143" s="1629"/>
      <c r="C143" s="1358"/>
      <c r="D143" s="1362" t="s">
        <v>3351</v>
      </c>
      <c r="E143" s="1013">
        <v>0</v>
      </c>
      <c r="F143" s="1013">
        <v>0</v>
      </c>
    </row>
    <row r="144" spans="1:6" ht="15.75" hidden="1">
      <c r="A144" s="1696"/>
      <c r="B144" s="1629"/>
      <c r="C144" s="1358"/>
      <c r="D144" s="811" t="s">
        <v>3352</v>
      </c>
      <c r="E144" s="984"/>
      <c r="F144" s="1037"/>
    </row>
    <row r="145" spans="1:6" ht="15.75" hidden="1">
      <c r="A145" s="1696"/>
      <c r="B145" s="1629"/>
      <c r="C145" s="1358"/>
      <c r="D145" s="795" t="s">
        <v>3353</v>
      </c>
      <c r="E145" s="984"/>
      <c r="F145" s="1037" t="s">
        <v>3488</v>
      </c>
    </row>
    <row r="146" spans="1:6" ht="15.75" hidden="1">
      <c r="A146" s="1696"/>
      <c r="B146" s="1629"/>
      <c r="C146" s="1358"/>
      <c r="D146" s="795" t="s">
        <v>3354</v>
      </c>
      <c r="E146" s="984"/>
      <c r="F146" s="1037" t="s">
        <v>3489</v>
      </c>
    </row>
    <row r="147" spans="1:6" ht="15.75" hidden="1">
      <c r="A147" s="1696"/>
      <c r="B147" s="1629"/>
      <c r="C147" s="1358"/>
      <c r="D147" s="795" t="s">
        <v>3355</v>
      </c>
      <c r="E147" s="984"/>
      <c r="F147" s="1037" t="s">
        <v>3490</v>
      </c>
    </row>
    <row r="148" spans="1:6" ht="15.75" hidden="1">
      <c r="A148" s="1696"/>
      <c r="B148" s="1629"/>
      <c r="C148" s="1358"/>
      <c r="D148" s="1363" t="s">
        <v>3356</v>
      </c>
      <c r="E148" s="1073"/>
      <c r="F148" s="1037"/>
    </row>
    <row r="149" spans="1:6" ht="15.75" hidden="1">
      <c r="A149" s="1696"/>
      <c r="B149" s="1629"/>
      <c r="C149" s="1358"/>
      <c r="D149" s="1363" t="s">
        <v>3357</v>
      </c>
      <c r="E149" s="984"/>
      <c r="F149" s="1037">
        <v>0</v>
      </c>
    </row>
    <row r="150" spans="1:6" ht="15.75" hidden="1">
      <c r="A150" s="1696"/>
      <c r="B150" s="1629"/>
      <c r="C150" s="1358"/>
      <c r="D150" s="1363" t="s">
        <v>3358</v>
      </c>
      <c r="E150" s="984"/>
      <c r="F150" s="1037" t="s">
        <v>3491</v>
      </c>
    </row>
    <row r="151" spans="1:6" ht="31.5" hidden="1">
      <c r="A151" s="1696"/>
      <c r="B151" s="1629"/>
      <c r="C151" s="1358"/>
      <c r="D151" s="795" t="s">
        <v>3359</v>
      </c>
      <c r="E151" s="984"/>
      <c r="F151" s="1037"/>
    </row>
    <row r="152" spans="1:6" ht="15.75" hidden="1">
      <c r="A152" s="1696"/>
      <c r="B152" s="1629"/>
      <c r="C152" s="1358"/>
      <c r="D152" s="1363" t="s">
        <v>3357</v>
      </c>
      <c r="E152" s="984"/>
      <c r="F152" s="1037">
        <v>0</v>
      </c>
    </row>
    <row r="153" spans="1:6" ht="15.75" hidden="1">
      <c r="A153" s="1696"/>
      <c r="B153" s="1629"/>
      <c r="C153" s="1358"/>
      <c r="D153" s="1363" t="s">
        <v>3358</v>
      </c>
      <c r="E153" s="984"/>
      <c r="F153" s="1037" t="s">
        <v>3491</v>
      </c>
    </row>
    <row r="154" spans="1:6" ht="47.25" hidden="1">
      <c r="A154" s="1696"/>
      <c r="B154" s="1629"/>
      <c r="C154" s="1358"/>
      <c r="D154" s="1362" t="s">
        <v>3514</v>
      </c>
      <c r="E154" s="1072"/>
      <c r="F154" s="1037"/>
    </row>
    <row r="155" spans="1:6" ht="15.75" hidden="1">
      <c r="A155" s="1696"/>
      <c r="B155" s="1629"/>
      <c r="C155" s="1358"/>
      <c r="D155" s="1363" t="s">
        <v>3357</v>
      </c>
      <c r="E155" s="984"/>
      <c r="F155" s="1037" t="s">
        <v>3491</v>
      </c>
    </row>
    <row r="156" spans="1:6" ht="15.75" hidden="1">
      <c r="A156" s="1696"/>
      <c r="B156" s="1629"/>
      <c r="C156" s="1358"/>
      <c r="D156" s="1363" t="s">
        <v>3358</v>
      </c>
      <c r="E156" s="746"/>
      <c r="F156" s="1037" t="s">
        <v>3491</v>
      </c>
    </row>
    <row r="157" spans="1:6" ht="57.75" hidden="1">
      <c r="A157" s="1696"/>
      <c r="B157" s="1629"/>
      <c r="C157" s="1358"/>
      <c r="D157" s="1398" t="s">
        <v>3360</v>
      </c>
      <c r="E157" s="746"/>
      <c r="F157" s="1388" t="s">
        <v>3492</v>
      </c>
    </row>
    <row r="158" spans="1:6" ht="15.75" customHeight="1" hidden="1">
      <c r="A158" s="1696"/>
      <c r="B158" s="1629"/>
      <c r="C158" s="1358"/>
      <c r="D158" s="795" t="s">
        <v>3361</v>
      </c>
      <c r="E158" s="984"/>
      <c r="F158" s="1037"/>
    </row>
    <row r="159" spans="1:6" ht="15.75" customHeight="1" hidden="1">
      <c r="A159" s="1696"/>
      <c r="B159" s="1629"/>
      <c r="C159" s="1358"/>
      <c r="D159" s="1353" t="s">
        <v>3362</v>
      </c>
      <c r="E159" s="1037">
        <v>0</v>
      </c>
      <c r="F159" s="1037">
        <v>0</v>
      </c>
    </row>
    <row r="160" spans="1:6" ht="15.75" customHeight="1" hidden="1">
      <c r="A160" s="1696"/>
      <c r="B160" s="1629"/>
      <c r="C160" s="1358"/>
      <c r="D160" s="795" t="s">
        <v>3363</v>
      </c>
      <c r="E160" s="1037" t="s">
        <v>2248</v>
      </c>
      <c r="F160" s="1037" t="s">
        <v>2248</v>
      </c>
    </row>
    <row r="161" spans="1:6" ht="15.75" customHeight="1" hidden="1">
      <c r="A161" s="1696"/>
      <c r="B161" s="1629"/>
      <c r="C161" s="1358"/>
      <c r="D161" s="1363" t="s">
        <v>3364</v>
      </c>
      <c r="E161" s="984"/>
      <c r="F161" s="1037" t="s">
        <v>3493</v>
      </c>
    </row>
    <row r="162" spans="1:6" ht="15.75" hidden="1">
      <c r="A162" s="1696"/>
      <c r="B162" s="1629"/>
      <c r="C162" s="1358"/>
      <c r="D162" s="811" t="s">
        <v>3365</v>
      </c>
      <c r="E162" s="984"/>
      <c r="F162" s="1037"/>
    </row>
    <row r="163" spans="1:6" ht="15.75" hidden="1">
      <c r="A163" s="1696"/>
      <c r="B163" s="1629"/>
      <c r="C163" s="1358"/>
      <c r="D163" s="795" t="s">
        <v>3366</v>
      </c>
      <c r="E163" s="984"/>
      <c r="F163" s="1037" t="s">
        <v>3494</v>
      </c>
    </row>
    <row r="164" spans="1:6" ht="29.25" hidden="1">
      <c r="A164" s="1696"/>
      <c r="B164" s="1629"/>
      <c r="C164" s="926"/>
      <c r="D164" s="795" t="s">
        <v>3367</v>
      </c>
      <c r="E164" s="984"/>
      <c r="F164" s="1388" t="s">
        <v>3495</v>
      </c>
    </row>
    <row r="165" spans="1:6" ht="15.75" hidden="1">
      <c r="A165" s="1696"/>
      <c r="B165" s="1629"/>
      <c r="C165" s="1357"/>
      <c r="D165" s="795" t="s">
        <v>3368</v>
      </c>
      <c r="E165" s="984"/>
      <c r="F165" s="1037" t="s">
        <v>3490</v>
      </c>
    </row>
    <row r="166" spans="1:6" ht="15.75" hidden="1">
      <c r="A166" s="1696"/>
      <c r="B166" s="1629"/>
      <c r="C166" s="1358"/>
      <c r="D166" s="1363" t="s">
        <v>3369</v>
      </c>
      <c r="E166" s="984"/>
      <c r="F166" s="1037"/>
    </row>
    <row r="167" spans="1:6" ht="15.75" hidden="1">
      <c r="A167" s="1696"/>
      <c r="B167" s="1629"/>
      <c r="C167" s="1358"/>
      <c r="D167" s="1363" t="s">
        <v>3357</v>
      </c>
      <c r="E167" s="984"/>
      <c r="F167" s="1037">
        <v>0</v>
      </c>
    </row>
    <row r="168" spans="1:6" ht="15.75" hidden="1">
      <c r="A168" s="1696"/>
      <c r="B168" s="1629"/>
      <c r="C168" s="1358"/>
      <c r="D168" s="1363" t="s">
        <v>3358</v>
      </c>
      <c r="E168" s="746"/>
      <c r="F168" s="1037" t="s">
        <v>3491</v>
      </c>
    </row>
    <row r="169" spans="1:6" ht="31.5" hidden="1">
      <c r="A169" s="1696"/>
      <c r="B169" s="1629"/>
      <c r="C169" s="1358"/>
      <c r="D169" s="795" t="s">
        <v>3370</v>
      </c>
      <c r="E169" s="746"/>
      <c r="F169" s="1037"/>
    </row>
    <row r="170" spans="1:6" ht="15.75" hidden="1">
      <c r="A170" s="1696"/>
      <c r="B170" s="1629"/>
      <c r="C170" s="1358"/>
      <c r="D170" s="1363" t="s">
        <v>3357</v>
      </c>
      <c r="E170" s="984"/>
      <c r="F170" s="1037">
        <v>0</v>
      </c>
    </row>
    <row r="171" spans="1:6" ht="15.75" hidden="1">
      <c r="A171" s="1696"/>
      <c r="B171" s="1629"/>
      <c r="C171" s="1358"/>
      <c r="D171" s="1363" t="s">
        <v>3358</v>
      </c>
      <c r="E171" s="984"/>
      <c r="F171" s="1037" t="s">
        <v>3491</v>
      </c>
    </row>
    <row r="172" spans="1:6" ht="47.25" hidden="1">
      <c r="A172" s="1696"/>
      <c r="B172" s="1629"/>
      <c r="C172" s="1358"/>
      <c r="D172" s="1362" t="s">
        <v>3371</v>
      </c>
      <c r="E172" s="984"/>
      <c r="F172" s="1037"/>
    </row>
    <row r="173" spans="1:6" ht="15.75" hidden="1">
      <c r="A173" s="1696"/>
      <c r="B173" s="1629"/>
      <c r="C173" s="1358"/>
      <c r="D173" s="1363" t="s">
        <v>3357</v>
      </c>
      <c r="E173" s="984"/>
      <c r="F173" s="1037" t="s">
        <v>3491</v>
      </c>
    </row>
    <row r="174" spans="1:6" ht="15.75" hidden="1">
      <c r="A174" s="1696"/>
      <c r="B174" s="1629"/>
      <c r="C174" s="1358"/>
      <c r="D174" s="1363" t="s">
        <v>3358</v>
      </c>
      <c r="E174" s="984"/>
      <c r="F174" s="1037" t="s">
        <v>3491</v>
      </c>
    </row>
    <row r="175" spans="1:6" ht="57.75" hidden="1">
      <c r="A175" s="1696"/>
      <c r="B175" s="1629"/>
      <c r="C175" s="1358"/>
      <c r="D175" s="1363" t="s">
        <v>3372</v>
      </c>
      <c r="E175" s="984"/>
      <c r="F175" s="1388" t="s">
        <v>3492</v>
      </c>
    </row>
    <row r="176" spans="1:6" ht="15.75" hidden="1">
      <c r="A176" s="1696"/>
      <c r="B176" s="1629"/>
      <c r="C176" s="1358"/>
      <c r="D176" s="795" t="s">
        <v>3373</v>
      </c>
      <c r="E176" s="984"/>
      <c r="F176" s="1037"/>
    </row>
    <row r="177" spans="1:6" ht="15.75" hidden="1">
      <c r="A177" s="1696"/>
      <c r="B177" s="1629"/>
      <c r="C177" s="1358"/>
      <c r="D177" s="1353" t="s">
        <v>3362</v>
      </c>
      <c r="E177" s="984"/>
      <c r="F177" s="1037">
        <v>0</v>
      </c>
    </row>
    <row r="178" spans="1:6" ht="15.75" hidden="1">
      <c r="A178" s="1696"/>
      <c r="B178" s="1629"/>
      <c r="C178" s="1358"/>
      <c r="D178" s="795" t="s">
        <v>3363</v>
      </c>
      <c r="E178" s="984"/>
      <c r="F178" s="1037">
        <v>0</v>
      </c>
    </row>
    <row r="179" spans="1:6" ht="15.75" hidden="1">
      <c r="A179" s="1696"/>
      <c r="B179" s="1629"/>
      <c r="C179" s="1358"/>
      <c r="D179" s="1364" t="s">
        <v>3374</v>
      </c>
      <c r="E179" s="1014"/>
      <c r="F179" s="1033" t="s">
        <v>3493</v>
      </c>
    </row>
    <row r="180" spans="1:6" ht="15.75" hidden="1">
      <c r="A180" s="1696"/>
      <c r="B180" s="1629"/>
      <c r="C180" s="1355">
        <v>413</v>
      </c>
      <c r="D180" s="1365" t="s">
        <v>3375</v>
      </c>
      <c r="E180" s="984"/>
      <c r="F180" s="1037"/>
    </row>
    <row r="181" spans="1:6" ht="31.5" hidden="1">
      <c r="A181" s="1696"/>
      <c r="B181" s="1629"/>
      <c r="C181" s="1358"/>
      <c r="D181" s="1005" t="s">
        <v>3770</v>
      </c>
      <c r="E181" s="984"/>
      <c r="F181" s="1069"/>
    </row>
    <row r="182" spans="1:6" ht="15.75" hidden="1">
      <c r="A182" s="1696"/>
      <c r="B182" s="1629"/>
      <c r="C182" s="1358"/>
      <c r="D182" s="1353" t="s">
        <v>3362</v>
      </c>
      <c r="E182" s="1037" t="s">
        <v>2370</v>
      </c>
      <c r="F182" s="1037" t="s">
        <v>2248</v>
      </c>
    </row>
    <row r="183" spans="1:6" ht="15.75" hidden="1">
      <c r="A183" s="1696"/>
      <c r="B183" s="1629"/>
      <c r="C183" s="1400"/>
      <c r="D183" s="1077" t="s">
        <v>3363</v>
      </c>
      <c r="E183" s="1033" t="s">
        <v>3496</v>
      </c>
      <c r="F183" s="1033" t="s">
        <v>3496</v>
      </c>
    </row>
    <row r="184" spans="1:6" ht="31.5" customHeight="1" hidden="1">
      <c r="A184" s="1696"/>
      <c r="B184" s="1629"/>
      <c r="C184" s="1358"/>
      <c r="D184" s="1366" t="s">
        <v>3377</v>
      </c>
      <c r="E184" s="984"/>
      <c r="F184" s="1037"/>
    </row>
    <row r="185" spans="1:6" ht="15.75" customHeight="1" hidden="1">
      <c r="A185" s="1696"/>
      <c r="B185" s="1629"/>
      <c r="C185" s="1358"/>
      <c r="D185" s="1353" t="s">
        <v>3362</v>
      </c>
      <c r="E185" s="1037" t="s">
        <v>2246</v>
      </c>
      <c r="F185" s="1037" t="s">
        <v>2246</v>
      </c>
    </row>
    <row r="186" spans="1:6" ht="31.5" customHeight="1" hidden="1">
      <c r="A186" s="1696"/>
      <c r="B186" s="1629"/>
      <c r="C186" s="1358"/>
      <c r="D186" s="1366" t="s">
        <v>3378</v>
      </c>
      <c r="E186" s="1037" t="s">
        <v>2370</v>
      </c>
      <c r="F186" s="1013">
        <v>0</v>
      </c>
    </row>
    <row r="187" spans="1:6" ht="31.5" customHeight="1" hidden="1">
      <c r="A187" s="1696"/>
      <c r="B187" s="1629"/>
      <c r="C187" s="1358"/>
      <c r="D187" s="1363" t="s">
        <v>3379</v>
      </c>
      <c r="E187" s="1037" t="s">
        <v>3496</v>
      </c>
      <c r="F187" s="1013" t="s">
        <v>3496</v>
      </c>
    </row>
    <row r="188" spans="1:6" ht="15.75" hidden="1">
      <c r="A188" s="1696"/>
      <c r="B188" s="1629"/>
      <c r="C188" s="1358"/>
      <c r="D188" s="1406" t="s">
        <v>3380</v>
      </c>
      <c r="E188" s="746"/>
      <c r="F188" s="1037" t="s">
        <v>3497</v>
      </c>
    </row>
    <row r="189" spans="1:6" ht="43.5" hidden="1">
      <c r="A189" s="1697"/>
      <c r="B189" s="1703"/>
      <c r="C189" s="1400"/>
      <c r="D189" s="1367" t="s">
        <v>3381</v>
      </c>
      <c r="E189" s="1344"/>
      <c r="F189" s="1389" t="s">
        <v>3515</v>
      </c>
    </row>
    <row r="190" spans="3:6" ht="15.75" hidden="1">
      <c r="C190" s="1358"/>
      <c r="D190" s="822" t="s">
        <v>3382</v>
      </c>
      <c r="E190" s="746"/>
      <c r="F190" s="1390"/>
    </row>
    <row r="191" spans="3:6" ht="15.75" hidden="1">
      <c r="C191" s="1358"/>
      <c r="D191" s="822" t="s">
        <v>3383</v>
      </c>
      <c r="E191" s="746"/>
      <c r="F191" s="1037"/>
    </row>
    <row r="192" spans="3:6" ht="15.75" hidden="1">
      <c r="C192" s="1358"/>
      <c r="D192" s="1353" t="s">
        <v>3384</v>
      </c>
      <c r="E192" s="1073"/>
      <c r="F192" s="1037"/>
    </row>
    <row r="193" spans="3:6" ht="94.5" hidden="1">
      <c r="C193" s="1358"/>
      <c r="D193" s="1368" t="s">
        <v>3385</v>
      </c>
      <c r="E193" s="1020" t="s">
        <v>2278</v>
      </c>
      <c r="F193" s="1020" t="s">
        <v>2278</v>
      </c>
    </row>
    <row r="194" spans="3:6" ht="31.5" hidden="1">
      <c r="C194" s="1358"/>
      <c r="D194" s="1369" t="s">
        <v>2612</v>
      </c>
      <c r="E194" s="984" t="s">
        <v>2615</v>
      </c>
      <c r="F194" s="984" t="s">
        <v>2615</v>
      </c>
    </row>
    <row r="195" spans="3:6" ht="15.75" hidden="1">
      <c r="C195" s="1358"/>
      <c r="D195" s="1369" t="s">
        <v>3386</v>
      </c>
      <c r="E195" s="1072"/>
      <c r="F195" s="984"/>
    </row>
    <row r="196" spans="3:6" ht="15.75" hidden="1">
      <c r="C196" s="1358"/>
      <c r="D196" s="1370" t="s">
        <v>3387</v>
      </c>
      <c r="E196" s="984" t="s">
        <v>2614</v>
      </c>
      <c r="F196" s="984" t="s">
        <v>2614</v>
      </c>
    </row>
    <row r="197" spans="3:6" ht="15.75" hidden="1">
      <c r="C197" s="1358"/>
      <c r="D197" s="1370" t="s">
        <v>3388</v>
      </c>
      <c r="E197" s="984" t="s">
        <v>2617</v>
      </c>
      <c r="F197" s="984" t="s">
        <v>2617</v>
      </c>
    </row>
    <row r="198" spans="3:6" ht="15.75" hidden="1">
      <c r="C198" s="1358"/>
      <c r="D198" s="1370" t="s">
        <v>3389</v>
      </c>
      <c r="E198" s="984" t="s">
        <v>2618</v>
      </c>
      <c r="F198" s="984" t="s">
        <v>2618</v>
      </c>
    </row>
    <row r="199" spans="3:6" ht="47.25" hidden="1">
      <c r="C199" s="1358"/>
      <c r="D199" s="1369" t="s">
        <v>3390</v>
      </c>
      <c r="E199" s="984" t="s">
        <v>2621</v>
      </c>
      <c r="F199" s="984" t="s">
        <v>2621</v>
      </c>
    </row>
    <row r="200" spans="3:6" ht="15.75" hidden="1">
      <c r="C200" s="1358"/>
      <c r="D200" s="1369" t="s">
        <v>3391</v>
      </c>
      <c r="E200" s="984" t="s">
        <v>2623</v>
      </c>
      <c r="F200" s="984" t="s">
        <v>2623</v>
      </c>
    </row>
    <row r="201" spans="3:6" ht="31.5" hidden="1">
      <c r="C201" s="1358"/>
      <c r="D201" s="1369" t="s">
        <v>2613</v>
      </c>
      <c r="E201" s="1072" t="s">
        <v>3498</v>
      </c>
      <c r="F201" s="1072" t="s">
        <v>3498</v>
      </c>
    </row>
    <row r="202" spans="3:6" ht="31.5" hidden="1">
      <c r="C202" s="1358"/>
      <c r="D202" s="1369" t="s">
        <v>3392</v>
      </c>
      <c r="E202" s="1072" t="s">
        <v>3499</v>
      </c>
      <c r="F202" s="1072" t="s">
        <v>3499</v>
      </c>
    </row>
    <row r="203" spans="3:6" ht="47.25" hidden="1">
      <c r="C203" s="1358"/>
      <c r="D203" s="1369" t="s">
        <v>3393</v>
      </c>
      <c r="E203" s="1072" t="s">
        <v>3500</v>
      </c>
      <c r="F203" s="1072" t="s">
        <v>3500</v>
      </c>
    </row>
    <row r="204" spans="3:6" ht="47.25" hidden="1">
      <c r="C204" s="1358"/>
      <c r="D204" s="1369" t="s">
        <v>3394</v>
      </c>
      <c r="E204" s="1072" t="s">
        <v>3501</v>
      </c>
      <c r="F204" s="1072" t="s">
        <v>3501</v>
      </c>
    </row>
    <row r="205" spans="3:6" ht="31.5" hidden="1">
      <c r="C205" s="1358"/>
      <c r="D205" s="1369" t="s">
        <v>3395</v>
      </c>
      <c r="E205" s="1072" t="s">
        <v>3158</v>
      </c>
      <c r="F205" s="1072" t="s">
        <v>3158</v>
      </c>
    </row>
    <row r="206" spans="3:6" ht="31.5" hidden="1">
      <c r="C206" s="1358"/>
      <c r="D206" s="1369" t="s">
        <v>3396</v>
      </c>
      <c r="E206" s="1072" t="s">
        <v>3502</v>
      </c>
      <c r="F206" s="1072" t="s">
        <v>3502</v>
      </c>
    </row>
    <row r="207" spans="3:6" ht="15.75" hidden="1">
      <c r="C207" s="1358"/>
      <c r="D207" s="811" t="s">
        <v>3397</v>
      </c>
      <c r="E207" s="984"/>
      <c r="F207" s="1391"/>
    </row>
    <row r="208" spans="3:6" ht="63" hidden="1">
      <c r="C208" s="1358"/>
      <c r="D208" s="1369" t="s">
        <v>3398</v>
      </c>
      <c r="E208" s="746"/>
      <c r="F208" s="1392"/>
    </row>
    <row r="209" spans="3:6" ht="15.75" hidden="1">
      <c r="C209" s="1361"/>
      <c r="D209" s="1371" t="s">
        <v>3399</v>
      </c>
      <c r="E209" s="746"/>
      <c r="F209" s="984"/>
    </row>
    <row r="210" spans="3:6" ht="15.75" hidden="1">
      <c r="C210" s="1358"/>
      <c r="D210" s="1372" t="s">
        <v>3400</v>
      </c>
      <c r="E210" s="984" t="s">
        <v>2637</v>
      </c>
      <c r="F210" s="984" t="s">
        <v>2637</v>
      </c>
    </row>
    <row r="211" spans="3:6" ht="15.75" hidden="1">
      <c r="C211" s="1358"/>
      <c r="D211" s="1372" t="s">
        <v>3401</v>
      </c>
      <c r="E211" s="984" t="s">
        <v>2639</v>
      </c>
      <c r="F211" s="984" t="s">
        <v>2639</v>
      </c>
    </row>
    <row r="212" spans="3:6" ht="47.25" hidden="1">
      <c r="C212" s="1358"/>
      <c r="D212" s="1369" t="s">
        <v>3402</v>
      </c>
      <c r="E212" s="984"/>
      <c r="F212" s="1391"/>
    </row>
    <row r="213" spans="3:6" ht="15.75" hidden="1">
      <c r="C213" s="1358"/>
      <c r="D213" s="1373" t="s">
        <v>3403</v>
      </c>
      <c r="E213" s="984" t="s">
        <v>2642</v>
      </c>
      <c r="F213" s="984" t="s">
        <v>2642</v>
      </c>
    </row>
    <row r="214" spans="3:6" ht="15.75" hidden="1">
      <c r="C214" s="1358"/>
      <c r="D214" s="1373" t="s">
        <v>3404</v>
      </c>
      <c r="E214" s="984" t="s">
        <v>2643</v>
      </c>
      <c r="F214" s="984" t="s">
        <v>2643</v>
      </c>
    </row>
    <row r="215" spans="3:6" ht="15.75" hidden="1">
      <c r="C215" s="1358"/>
      <c r="D215" s="1369" t="s">
        <v>3405</v>
      </c>
      <c r="E215" s="984" t="s">
        <v>3503</v>
      </c>
      <c r="F215" s="984" t="s">
        <v>3503</v>
      </c>
    </row>
    <row r="216" spans="3:6" ht="15.75" hidden="1">
      <c r="C216" s="1358"/>
      <c r="D216" s="1369" t="s">
        <v>2833</v>
      </c>
      <c r="E216" s="984" t="s">
        <v>2281</v>
      </c>
      <c r="F216" s="984" t="s">
        <v>2281</v>
      </c>
    </row>
    <row r="217" spans="3:6" ht="15.75" hidden="1">
      <c r="C217" s="1358"/>
      <c r="D217" s="1369" t="s">
        <v>3406</v>
      </c>
      <c r="E217" s="984" t="s">
        <v>2282</v>
      </c>
      <c r="F217" s="984" t="s">
        <v>2282</v>
      </c>
    </row>
    <row r="218" spans="3:6" ht="31.5" hidden="1">
      <c r="C218" s="1358"/>
      <c r="D218" s="1369" t="s">
        <v>3407</v>
      </c>
      <c r="E218" s="984" t="s">
        <v>2648</v>
      </c>
      <c r="F218" s="984" t="s">
        <v>2648</v>
      </c>
    </row>
    <row r="219" spans="3:6" ht="31.5" hidden="1">
      <c r="C219" s="1358"/>
      <c r="D219" s="1369" t="s">
        <v>3408</v>
      </c>
      <c r="E219" s="984" t="s">
        <v>2283</v>
      </c>
      <c r="F219" s="984" t="s">
        <v>3504</v>
      </c>
    </row>
    <row r="220" spans="3:6" ht="15.75" hidden="1">
      <c r="C220" s="1358"/>
      <c r="D220" s="795" t="s">
        <v>3409</v>
      </c>
      <c r="E220" s="984"/>
      <c r="F220" s="1391"/>
    </row>
    <row r="221" spans="3:6" ht="15.75" hidden="1">
      <c r="C221" s="1358"/>
      <c r="D221" s="1369" t="s">
        <v>3410</v>
      </c>
      <c r="E221" s="984"/>
      <c r="F221" s="1391"/>
    </row>
    <row r="222" spans="3:6" ht="15.75" hidden="1">
      <c r="C222" s="1358"/>
      <c r="D222" s="1374" t="s">
        <v>3411</v>
      </c>
      <c r="E222" s="984" t="s">
        <v>2650</v>
      </c>
      <c r="F222" s="984" t="s">
        <v>2650</v>
      </c>
    </row>
    <row r="223" spans="3:6" ht="15.75" hidden="1">
      <c r="C223" s="1358"/>
      <c r="D223" s="1374" t="s">
        <v>3412</v>
      </c>
      <c r="E223" s="984" t="s">
        <v>2652</v>
      </c>
      <c r="F223" s="984" t="s">
        <v>2652</v>
      </c>
    </row>
    <row r="224" spans="3:6" ht="15.75" hidden="1">
      <c r="C224" s="1358"/>
      <c r="D224" s="795" t="s">
        <v>3413</v>
      </c>
      <c r="E224" s="1391"/>
      <c r="F224" s="1391"/>
    </row>
    <row r="225" spans="3:6" ht="15.75" hidden="1">
      <c r="C225" s="1361"/>
      <c r="D225" s="1375" t="s">
        <v>3414</v>
      </c>
      <c r="E225" s="984" t="s">
        <v>2654</v>
      </c>
      <c r="F225" s="984" t="s">
        <v>2654</v>
      </c>
    </row>
    <row r="226" spans="3:6" ht="15.75" hidden="1">
      <c r="C226" s="1358"/>
      <c r="D226" s="1374" t="s">
        <v>3415</v>
      </c>
      <c r="E226" s="984" t="s">
        <v>2655</v>
      </c>
      <c r="F226" s="984" t="s">
        <v>2655</v>
      </c>
    </row>
    <row r="227" spans="3:6" ht="15.75" hidden="1">
      <c r="C227" s="1358"/>
      <c r="D227" s="795" t="s">
        <v>3416</v>
      </c>
      <c r="E227" s="1391"/>
      <c r="F227" s="1391"/>
    </row>
    <row r="228" spans="3:6" ht="15.75" hidden="1">
      <c r="C228" s="1358"/>
      <c r="D228" s="1374" t="s">
        <v>3417</v>
      </c>
      <c r="E228" s="984" t="s">
        <v>2283</v>
      </c>
      <c r="F228" s="984" t="s">
        <v>2283</v>
      </c>
    </row>
    <row r="229" spans="3:6" ht="15.75" hidden="1">
      <c r="C229" s="1358"/>
      <c r="D229" s="1374" t="s">
        <v>3418</v>
      </c>
      <c r="E229" s="984" t="s">
        <v>2291</v>
      </c>
      <c r="F229" s="984" t="s">
        <v>2291</v>
      </c>
    </row>
    <row r="230" spans="3:6" ht="31.5" hidden="1">
      <c r="C230" s="1358"/>
      <c r="D230" s="1369" t="s">
        <v>3419</v>
      </c>
      <c r="E230" s="984" t="s">
        <v>2659</v>
      </c>
      <c r="F230" s="984" t="s">
        <v>2659</v>
      </c>
    </row>
    <row r="231" spans="3:6" ht="15.75" hidden="1">
      <c r="C231" s="1358"/>
      <c r="D231" s="1369" t="s">
        <v>3420</v>
      </c>
      <c r="E231" s="984" t="s">
        <v>2292</v>
      </c>
      <c r="F231" s="984" t="s">
        <v>2292</v>
      </c>
    </row>
    <row r="232" spans="3:6" ht="15.75" hidden="1">
      <c r="C232" s="1358"/>
      <c r="D232" s="795" t="s">
        <v>3421</v>
      </c>
      <c r="E232" s="984" t="s">
        <v>2295</v>
      </c>
      <c r="F232" s="984" t="s">
        <v>2295</v>
      </c>
    </row>
    <row r="233" spans="3:6" ht="15.75" hidden="1">
      <c r="C233" s="1358"/>
      <c r="D233" s="795" t="s">
        <v>3422</v>
      </c>
      <c r="E233" s="746"/>
      <c r="F233" s="1391"/>
    </row>
    <row r="234" spans="3:6" ht="63" hidden="1">
      <c r="C234" s="1358"/>
      <c r="D234" s="1369" t="s">
        <v>3423</v>
      </c>
      <c r="E234" s="984" t="s">
        <v>2643</v>
      </c>
      <c r="F234" s="984" t="s">
        <v>3505</v>
      </c>
    </row>
    <row r="235" spans="3:6" ht="47.25" hidden="1">
      <c r="C235" s="1358"/>
      <c r="D235" s="1376" t="s">
        <v>3424</v>
      </c>
      <c r="E235" s="1074" t="s">
        <v>2639</v>
      </c>
      <c r="F235" s="1074" t="s">
        <v>3506</v>
      </c>
    </row>
    <row r="236" spans="3:6" ht="63" hidden="1">
      <c r="C236" s="1358"/>
      <c r="D236" s="1369" t="s">
        <v>3425</v>
      </c>
      <c r="E236" s="1074" t="s">
        <v>2643</v>
      </c>
      <c r="F236" s="1074" t="s">
        <v>3505</v>
      </c>
    </row>
    <row r="237" spans="3:6" ht="47.25" hidden="1">
      <c r="C237" s="1358"/>
      <c r="D237" s="1369" t="s">
        <v>3426</v>
      </c>
      <c r="E237" s="1074" t="s">
        <v>2639</v>
      </c>
      <c r="F237" s="1074" t="s">
        <v>3506</v>
      </c>
    </row>
    <row r="238" spans="3:6" ht="15.75" hidden="1">
      <c r="C238" s="1358"/>
      <c r="D238" s="1377"/>
      <c r="E238" s="984"/>
      <c r="F238" s="1391"/>
    </row>
    <row r="239" spans="3:6" ht="15.75" hidden="1">
      <c r="C239" s="1355">
        <v>413</v>
      </c>
      <c r="D239" s="811" t="s">
        <v>3427</v>
      </c>
      <c r="E239" s="984"/>
      <c r="F239" s="1393"/>
    </row>
    <row r="240" spans="3:6" ht="47.25" hidden="1">
      <c r="C240" s="1358"/>
      <c r="D240" s="795" t="s">
        <v>3428</v>
      </c>
      <c r="E240" s="984" t="s">
        <v>2667</v>
      </c>
      <c r="F240" s="984" t="s">
        <v>2667</v>
      </c>
    </row>
    <row r="241" spans="3:6" ht="15.75" hidden="1">
      <c r="C241" s="1358"/>
      <c r="D241" s="795" t="s">
        <v>3429</v>
      </c>
      <c r="E241" s="1391"/>
      <c r="F241" s="1391"/>
    </row>
    <row r="242" spans="3:6" ht="94.5" hidden="1">
      <c r="C242" s="1358"/>
      <c r="D242" s="1369" t="s">
        <v>3430</v>
      </c>
      <c r="E242" s="984" t="s">
        <v>2670</v>
      </c>
      <c r="F242" s="984" t="s">
        <v>2670</v>
      </c>
    </row>
    <row r="243" spans="3:6" ht="15.75" hidden="1">
      <c r="C243" s="1358"/>
      <c r="D243" s="1369" t="s">
        <v>3431</v>
      </c>
      <c r="E243" s="984" t="s">
        <v>2672</v>
      </c>
      <c r="F243" s="984" t="s">
        <v>2672</v>
      </c>
    </row>
    <row r="244" spans="3:6" ht="15.75" hidden="1">
      <c r="C244" s="1358"/>
      <c r="D244" s="1369" t="s">
        <v>3386</v>
      </c>
      <c r="E244" s="1391"/>
      <c r="F244" s="1391"/>
    </row>
    <row r="245" spans="3:6" ht="15.75" hidden="1">
      <c r="C245" s="1358"/>
      <c r="D245" s="1370" t="s">
        <v>3387</v>
      </c>
      <c r="E245" s="984" t="s">
        <v>2614</v>
      </c>
      <c r="F245" s="984" t="s">
        <v>2614</v>
      </c>
    </row>
    <row r="246" spans="3:6" ht="15.75" hidden="1">
      <c r="C246" s="1358"/>
      <c r="D246" s="1370" t="s">
        <v>3388</v>
      </c>
      <c r="E246" s="984" t="s">
        <v>2617</v>
      </c>
      <c r="F246" s="984" t="s">
        <v>2617</v>
      </c>
    </row>
    <row r="247" spans="3:6" ht="15.75" hidden="1">
      <c r="C247" s="1358"/>
      <c r="D247" s="1370" t="s">
        <v>3432</v>
      </c>
      <c r="E247" s="984" t="s">
        <v>2618</v>
      </c>
      <c r="F247" s="984" t="s">
        <v>2618</v>
      </c>
    </row>
    <row r="248" spans="3:6" ht="47.25" hidden="1">
      <c r="C248" s="1358"/>
      <c r="D248" s="1369" t="s">
        <v>2839</v>
      </c>
      <c r="E248" s="984" t="s">
        <v>2621</v>
      </c>
      <c r="F248" s="984" t="s">
        <v>2621</v>
      </c>
    </row>
    <row r="249" spans="3:6" ht="15.75" hidden="1">
      <c r="C249" s="1358"/>
      <c r="D249" s="1369" t="s">
        <v>3391</v>
      </c>
      <c r="E249" s="984" t="s">
        <v>2623</v>
      </c>
      <c r="F249" s="984" t="s">
        <v>2623</v>
      </c>
    </row>
    <row r="250" spans="3:6" ht="31.5" hidden="1">
      <c r="C250" s="1358"/>
      <c r="D250" s="1369" t="s">
        <v>2613</v>
      </c>
      <c r="E250" s="984" t="s">
        <v>2624</v>
      </c>
      <c r="F250" s="984" t="s">
        <v>2624</v>
      </c>
    </row>
    <row r="251" spans="3:6" ht="31.5" hidden="1">
      <c r="C251" s="1358"/>
      <c r="D251" s="1369" t="s">
        <v>3433</v>
      </c>
      <c r="E251" s="1072" t="s">
        <v>3507</v>
      </c>
      <c r="F251" s="1072" t="s">
        <v>3507</v>
      </c>
    </row>
    <row r="252" spans="3:6" ht="63" hidden="1">
      <c r="C252" s="1358"/>
      <c r="D252" s="1369" t="s">
        <v>3434</v>
      </c>
      <c r="E252" s="1072" t="s">
        <v>3508</v>
      </c>
      <c r="F252" s="1072" t="s">
        <v>3508</v>
      </c>
    </row>
    <row r="253" spans="3:6" ht="47.25" hidden="1">
      <c r="C253" s="1358"/>
      <c r="D253" s="1369" t="s">
        <v>3435</v>
      </c>
      <c r="E253" s="1072" t="s">
        <v>3509</v>
      </c>
      <c r="F253" s="1072" t="s">
        <v>3509</v>
      </c>
    </row>
    <row r="254" spans="3:6" ht="31.5" hidden="1">
      <c r="C254" s="1358"/>
      <c r="D254" s="1369" t="s">
        <v>3395</v>
      </c>
      <c r="E254" s="1072" t="s">
        <v>2632</v>
      </c>
      <c r="F254" s="1072" t="s">
        <v>2632</v>
      </c>
    </row>
    <row r="255" spans="3:6" ht="31.5" hidden="1">
      <c r="C255" s="1358"/>
      <c r="D255" s="1376" t="s">
        <v>3436</v>
      </c>
      <c r="E255" s="1074" t="s">
        <v>2634</v>
      </c>
      <c r="F255" s="1074" t="s">
        <v>2634</v>
      </c>
    </row>
    <row r="256" spans="3:6" ht="15.75" hidden="1">
      <c r="C256" s="1358"/>
      <c r="D256" s="811" t="s">
        <v>3437</v>
      </c>
      <c r="E256" s="783"/>
      <c r="F256" s="1394"/>
    </row>
    <row r="257" spans="3:6" ht="63" hidden="1">
      <c r="C257" s="1358"/>
      <c r="D257" s="1369" t="s">
        <v>3438</v>
      </c>
      <c r="E257" s="1024"/>
      <c r="F257" s="1394"/>
    </row>
    <row r="258" spans="3:6" ht="15.75" hidden="1">
      <c r="C258" s="1358"/>
      <c r="D258" s="1371" t="s">
        <v>3439</v>
      </c>
      <c r="E258" s="1013"/>
      <c r="F258" s="1394"/>
    </row>
    <row r="259" spans="3:6" ht="15.75" hidden="1">
      <c r="C259" s="1358"/>
      <c r="D259" s="1373" t="s">
        <v>3440</v>
      </c>
      <c r="E259" s="984" t="s">
        <v>2637</v>
      </c>
      <c r="F259" s="984" t="s">
        <v>2637</v>
      </c>
    </row>
    <row r="260" spans="3:6" ht="15.75" hidden="1">
      <c r="C260" s="1358"/>
      <c r="D260" s="1373" t="s">
        <v>3441</v>
      </c>
      <c r="E260" s="984" t="s">
        <v>2639</v>
      </c>
      <c r="F260" s="984" t="s">
        <v>2639</v>
      </c>
    </row>
    <row r="261" spans="3:6" ht="63" hidden="1">
      <c r="C261" s="1358"/>
      <c r="D261" s="1369" t="s">
        <v>3442</v>
      </c>
      <c r="E261" s="1394"/>
      <c r="F261" s="1394"/>
    </row>
    <row r="262" spans="3:6" ht="31.5" hidden="1">
      <c r="C262" s="1358"/>
      <c r="D262" s="1373" t="s">
        <v>3443</v>
      </c>
      <c r="E262" s="984" t="s">
        <v>2642</v>
      </c>
      <c r="F262" s="984" t="s">
        <v>2642</v>
      </c>
    </row>
    <row r="263" spans="3:6" ht="31.5" hidden="1">
      <c r="C263" s="1358"/>
      <c r="D263" s="1378" t="s">
        <v>3444</v>
      </c>
      <c r="E263" s="984" t="s">
        <v>2643</v>
      </c>
      <c r="F263" s="984" t="s">
        <v>2643</v>
      </c>
    </row>
    <row r="264" spans="3:6" ht="15.75" hidden="1">
      <c r="C264" s="1358"/>
      <c r="D264" s="1369" t="s">
        <v>3445</v>
      </c>
      <c r="E264" s="984" t="s">
        <v>2573</v>
      </c>
      <c r="F264" s="984" t="s">
        <v>2573</v>
      </c>
    </row>
    <row r="265" spans="3:6" ht="15.75" hidden="1">
      <c r="C265" s="1358"/>
      <c r="D265" s="1369" t="s">
        <v>2848</v>
      </c>
      <c r="E265" s="984" t="s">
        <v>2281</v>
      </c>
      <c r="F265" s="984" t="s">
        <v>2281</v>
      </c>
    </row>
    <row r="266" spans="3:6" ht="15.75" hidden="1">
      <c r="C266" s="1358"/>
      <c r="D266" s="1369" t="s">
        <v>3406</v>
      </c>
      <c r="E266" s="984" t="s">
        <v>2282</v>
      </c>
      <c r="F266" s="984" t="s">
        <v>2282</v>
      </c>
    </row>
    <row r="267" spans="3:6" ht="31.5" hidden="1">
      <c r="C267" s="1358"/>
      <c r="D267" s="1369" t="s">
        <v>3407</v>
      </c>
      <c r="E267" s="984" t="s">
        <v>2648</v>
      </c>
      <c r="F267" s="984" t="s">
        <v>2648</v>
      </c>
    </row>
    <row r="268" spans="3:6" ht="31.5" hidden="1">
      <c r="C268" s="1358"/>
      <c r="D268" s="1369" t="s">
        <v>3408</v>
      </c>
      <c r="E268" s="984" t="s">
        <v>2283</v>
      </c>
      <c r="F268" s="984" t="s">
        <v>3504</v>
      </c>
    </row>
    <row r="269" spans="3:6" ht="15.75" hidden="1">
      <c r="C269" s="1358"/>
      <c r="D269" s="795" t="s">
        <v>3446</v>
      </c>
      <c r="E269" s="1015"/>
      <c r="F269" s="1394"/>
    </row>
    <row r="270" spans="3:6" ht="15.75" hidden="1">
      <c r="C270" s="1358"/>
      <c r="D270" s="795" t="s">
        <v>3447</v>
      </c>
      <c r="E270" s="1394"/>
      <c r="F270" s="1394"/>
    </row>
    <row r="271" spans="3:6" ht="15.75" hidden="1">
      <c r="C271" s="1361"/>
      <c r="D271" s="1373" t="s">
        <v>3448</v>
      </c>
      <c r="E271" s="984" t="s">
        <v>2650</v>
      </c>
      <c r="F271" s="984" t="s">
        <v>2650</v>
      </c>
    </row>
    <row r="272" spans="3:6" ht="15.75" hidden="1">
      <c r="C272" s="1379"/>
      <c r="D272" s="1373" t="s">
        <v>3449</v>
      </c>
      <c r="E272" s="984" t="s">
        <v>2685</v>
      </c>
      <c r="F272" s="984" t="s">
        <v>2685</v>
      </c>
    </row>
    <row r="273" spans="3:6" ht="15.75" hidden="1">
      <c r="C273" s="1380"/>
      <c r="D273" s="1353" t="s">
        <v>2418</v>
      </c>
      <c r="E273" s="1391"/>
      <c r="F273" s="1391"/>
    </row>
    <row r="274" spans="3:6" ht="15.75" hidden="1">
      <c r="C274" s="1380"/>
      <c r="D274" s="1373" t="s">
        <v>3450</v>
      </c>
      <c r="E274" s="984" t="s">
        <v>2654</v>
      </c>
      <c r="F274" s="984" t="s">
        <v>2654</v>
      </c>
    </row>
    <row r="275" spans="3:6" ht="15.75" hidden="1">
      <c r="C275" s="1381"/>
      <c r="D275" s="1373" t="s">
        <v>3451</v>
      </c>
      <c r="E275" s="984" t="s">
        <v>2686</v>
      </c>
      <c r="F275" s="984" t="s">
        <v>2686</v>
      </c>
    </row>
    <row r="276" spans="3:6" ht="15.75" hidden="1">
      <c r="C276" s="1382"/>
      <c r="D276" s="795" t="s">
        <v>3452</v>
      </c>
      <c r="E276" s="1391"/>
      <c r="F276" s="1391"/>
    </row>
    <row r="277" spans="3:6" ht="15.75" hidden="1">
      <c r="C277" s="1382"/>
      <c r="D277" s="1373" t="s">
        <v>3453</v>
      </c>
      <c r="E277" s="984" t="s">
        <v>2283</v>
      </c>
      <c r="F277" s="984" t="s">
        <v>2283</v>
      </c>
    </row>
    <row r="278" spans="3:6" ht="15.75" hidden="1">
      <c r="C278" s="1383"/>
      <c r="D278" s="1373" t="s">
        <v>3454</v>
      </c>
      <c r="E278" s="984" t="s">
        <v>2291</v>
      </c>
      <c r="F278" s="984" t="s">
        <v>2291</v>
      </c>
    </row>
    <row r="279" spans="3:6" ht="31.5" hidden="1">
      <c r="C279" s="1383"/>
      <c r="D279" s="1369" t="s">
        <v>3419</v>
      </c>
      <c r="E279" s="1394"/>
      <c r="F279" s="1394"/>
    </row>
    <row r="280" spans="3:6" ht="15.75" hidden="1">
      <c r="C280" s="1383"/>
      <c r="D280" s="1373" t="s">
        <v>3455</v>
      </c>
      <c r="E280" s="984" t="s">
        <v>2659</v>
      </c>
      <c r="F280" s="984" t="s">
        <v>2659</v>
      </c>
    </row>
    <row r="281" spans="3:6" ht="15.75" hidden="1">
      <c r="C281" s="1383"/>
      <c r="D281" s="1373" t="s">
        <v>3456</v>
      </c>
      <c r="E281" s="984" t="s">
        <v>2693</v>
      </c>
      <c r="F281" s="984" t="s">
        <v>2693</v>
      </c>
    </row>
    <row r="282" spans="3:6" ht="47.25" hidden="1">
      <c r="C282" s="1383"/>
      <c r="D282" s="795" t="s">
        <v>3457</v>
      </c>
      <c r="E282" s="984" t="s">
        <v>2695</v>
      </c>
      <c r="F282" s="984" t="s">
        <v>2695</v>
      </c>
    </row>
    <row r="283" spans="3:6" ht="15.75" hidden="1">
      <c r="C283" s="1383"/>
      <c r="D283" s="795" t="s">
        <v>3458</v>
      </c>
      <c r="E283" s="743"/>
      <c r="F283" s="1394"/>
    </row>
    <row r="284" spans="3:6" ht="63" hidden="1">
      <c r="C284" s="733"/>
      <c r="D284" s="1369" t="s">
        <v>3459</v>
      </c>
      <c r="E284" s="1061"/>
      <c r="F284" s="1394"/>
    </row>
    <row r="285" spans="3:6" ht="15.75" hidden="1">
      <c r="C285" s="733"/>
      <c r="D285" s="1373" t="s">
        <v>3460</v>
      </c>
      <c r="E285" s="1395" t="s">
        <v>2783</v>
      </c>
      <c r="F285" s="1395" t="s">
        <v>2783</v>
      </c>
    </row>
    <row r="286" spans="3:6" ht="47.25" hidden="1">
      <c r="C286" s="733"/>
      <c r="D286" s="1384" t="s">
        <v>3461</v>
      </c>
      <c r="E286" s="1072" t="s">
        <v>3510</v>
      </c>
      <c r="F286" s="1072" t="s">
        <v>3510</v>
      </c>
    </row>
    <row r="287" spans="3:6" ht="63" hidden="1">
      <c r="C287" s="733"/>
      <c r="D287" s="1369" t="s">
        <v>3462</v>
      </c>
      <c r="E287" s="984" t="s">
        <v>2787</v>
      </c>
      <c r="F287" s="984" t="s">
        <v>2787</v>
      </c>
    </row>
    <row r="288" spans="3:6" ht="47.25" hidden="1">
      <c r="C288" s="733"/>
      <c r="D288" s="1369" t="s">
        <v>3463</v>
      </c>
      <c r="E288" s="984" t="s">
        <v>2789</v>
      </c>
      <c r="F288" s="984" t="s">
        <v>2789</v>
      </c>
    </row>
    <row r="289" spans="3:6" ht="47.25" hidden="1">
      <c r="C289" s="733"/>
      <c r="D289" s="1369" t="s">
        <v>3464</v>
      </c>
      <c r="E289" s="1394"/>
      <c r="F289" s="1394"/>
    </row>
    <row r="290" spans="3:6" ht="15.75" hidden="1">
      <c r="C290" s="733"/>
      <c r="D290" s="1374" t="s">
        <v>3460</v>
      </c>
      <c r="E290" s="1396" t="s">
        <v>2783</v>
      </c>
      <c r="F290" s="1396" t="s">
        <v>2783</v>
      </c>
    </row>
    <row r="291" spans="3:6" ht="47.25" hidden="1">
      <c r="C291" s="733"/>
      <c r="D291" s="1385" t="s">
        <v>3461</v>
      </c>
      <c r="E291" s="1397" t="s">
        <v>3510</v>
      </c>
      <c r="F291" s="1397" t="s">
        <v>3510</v>
      </c>
    </row>
    <row r="292" spans="3:6" ht="63" hidden="1">
      <c r="C292" s="733"/>
      <c r="D292" s="1369" t="s">
        <v>3465</v>
      </c>
      <c r="E292" s="984" t="s">
        <v>3511</v>
      </c>
      <c r="F292" s="984" t="s">
        <v>3511</v>
      </c>
    </row>
    <row r="293" spans="3:6" ht="63" hidden="1">
      <c r="C293" s="733"/>
      <c r="D293" s="1369" t="s">
        <v>3466</v>
      </c>
      <c r="E293" s="984" t="s">
        <v>2789</v>
      </c>
      <c r="F293" s="984" t="s">
        <v>2789</v>
      </c>
    </row>
    <row r="294" spans="3:6" ht="47.25" hidden="1">
      <c r="C294" s="733"/>
      <c r="D294" s="795" t="s">
        <v>3467</v>
      </c>
      <c r="E294" s="984" t="s">
        <v>3512</v>
      </c>
      <c r="F294" s="984" t="s">
        <v>3512</v>
      </c>
    </row>
    <row r="295" spans="3:6" ht="31.5" hidden="1">
      <c r="C295" s="733"/>
      <c r="D295" s="1369" t="s">
        <v>3468</v>
      </c>
      <c r="E295" s="984" t="s">
        <v>2795</v>
      </c>
      <c r="F295" s="984" t="s">
        <v>2795</v>
      </c>
    </row>
    <row r="296" spans="3:6" ht="31.5" hidden="1">
      <c r="C296" s="733"/>
      <c r="D296" s="1369" t="s">
        <v>3469</v>
      </c>
      <c r="E296" s="984" t="s">
        <v>2797</v>
      </c>
      <c r="F296" s="984" t="s">
        <v>2797</v>
      </c>
    </row>
    <row r="297" spans="3:6" ht="31.5" hidden="1">
      <c r="C297" s="733"/>
      <c r="D297" s="1369" t="s">
        <v>3470</v>
      </c>
      <c r="E297" s="984" t="s">
        <v>2799</v>
      </c>
      <c r="F297" s="984" t="s">
        <v>2799</v>
      </c>
    </row>
    <row r="298" spans="3:6" ht="31.5" hidden="1">
      <c r="C298" s="733"/>
      <c r="D298" s="1369" t="s">
        <v>3471</v>
      </c>
      <c r="E298" s="984" t="s">
        <v>2801</v>
      </c>
      <c r="F298" s="984" t="s">
        <v>2801</v>
      </c>
    </row>
    <row r="299" spans="3:6" ht="15.75" hidden="1">
      <c r="C299" s="733"/>
      <c r="D299" s="795" t="s">
        <v>3472</v>
      </c>
      <c r="E299" s="1391"/>
      <c r="F299" s="1391"/>
    </row>
    <row r="300" spans="3:6" ht="15.75" hidden="1">
      <c r="C300" s="733"/>
      <c r="D300" s="1369" t="s">
        <v>3473</v>
      </c>
      <c r="E300" s="984" t="s">
        <v>2804</v>
      </c>
      <c r="F300" s="984" t="s">
        <v>2804</v>
      </c>
    </row>
    <row r="301" spans="3:6" ht="31.5" hidden="1">
      <c r="C301" s="733"/>
      <c r="D301" s="1376" t="s">
        <v>3474</v>
      </c>
      <c r="E301" s="1074" t="s">
        <v>2806</v>
      </c>
      <c r="F301" s="1074" t="s">
        <v>2806</v>
      </c>
    </row>
    <row r="302" spans="1:6" ht="15.75">
      <c r="A302" s="1696"/>
      <c r="B302" s="1650"/>
      <c r="C302" s="1408">
        <v>921</v>
      </c>
      <c r="D302" s="1350" t="s">
        <v>2462</v>
      </c>
      <c r="E302" s="659"/>
      <c r="F302" s="1401"/>
    </row>
    <row r="303" spans="1:6" ht="31.5">
      <c r="A303" s="1697"/>
      <c r="B303" s="1675"/>
      <c r="C303" s="961"/>
      <c r="D303" s="1351" t="s">
        <v>3178</v>
      </c>
      <c r="E303" s="1033">
        <v>2</v>
      </c>
      <c r="F303" s="1033">
        <v>1</v>
      </c>
    </row>
  </sheetData>
  <sheetProtection/>
  <mergeCells count="14">
    <mergeCell ref="A302:A303"/>
    <mergeCell ref="B302:B303"/>
    <mergeCell ref="F44:F46"/>
    <mergeCell ref="F48:F50"/>
    <mergeCell ref="B51:B189"/>
    <mergeCell ref="A51:A189"/>
    <mergeCell ref="B11:B18"/>
    <mergeCell ref="A11:A18"/>
    <mergeCell ref="A19:A31"/>
    <mergeCell ref="B19:B31"/>
    <mergeCell ref="E48:E50"/>
    <mergeCell ref="E44:E46"/>
    <mergeCell ref="B32:B50"/>
    <mergeCell ref="A32:A50"/>
  </mergeCells>
  <printOptions/>
  <pageMargins left="0" right="0" top="0.7874015748031497" bottom="0" header="0.31496062992125984" footer="0.31496062992125984"/>
  <pageSetup fitToHeight="2" fitToWidth="1" horizontalDpi="600" verticalDpi="600" orientation="landscape" paperSize="9" scale="94" r:id="rId1"/>
  <colBreaks count="1" manualBreakCount="1">
    <brk id="6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W595"/>
  <sheetViews>
    <sheetView zoomScalePageLayoutView="0" workbookViewId="0" topLeftCell="A1">
      <selection activeCell="B35" sqref="B35"/>
    </sheetView>
  </sheetViews>
  <sheetFormatPr defaultColWidth="9.00390625" defaultRowHeight="12.75"/>
  <cols>
    <col min="1" max="1" width="9.25390625" style="733" customWidth="1"/>
    <col min="2" max="2" width="84.75390625" style="733" customWidth="1"/>
    <col min="3" max="3" width="11.25390625" style="733" customWidth="1"/>
    <col min="4" max="4" width="23.125" style="733" customWidth="1"/>
    <col min="5" max="5" width="15.75390625" style="392" customWidth="1"/>
    <col min="6" max="6" width="15.00390625" style="392" customWidth="1"/>
    <col min="7" max="7" width="18.25390625" style="392" customWidth="1"/>
    <col min="8" max="16384" width="9.125" style="392" customWidth="1"/>
  </cols>
  <sheetData>
    <row r="1" spans="1:4" s="397" customFormat="1" ht="18.75" customHeight="1">
      <c r="A1" s="1641" t="s">
        <v>1793</v>
      </c>
      <c r="B1" s="1641"/>
      <c r="C1" s="1641"/>
      <c r="D1" s="1641"/>
    </row>
    <row r="2" spans="1:4" ht="15.75">
      <c r="A2" s="1642" t="s">
        <v>1794</v>
      </c>
      <c r="B2" s="1642"/>
      <c r="C2" s="1642"/>
      <c r="D2" s="1642"/>
    </row>
    <row r="3" ht="8.25" customHeight="1"/>
    <row r="4" spans="1:7" s="401" customFormat="1" ht="63">
      <c r="A4" s="737" t="s">
        <v>2722</v>
      </c>
      <c r="B4" s="738" t="s">
        <v>2696</v>
      </c>
      <c r="C4" s="737" t="s">
        <v>2721</v>
      </c>
      <c r="D4" s="737" t="s">
        <v>3284</v>
      </c>
      <c r="E4" s="737" t="s">
        <v>2702</v>
      </c>
      <c r="F4" s="737" t="s">
        <v>1166</v>
      </c>
      <c r="G4" s="737" t="s">
        <v>3209</v>
      </c>
    </row>
    <row r="5" spans="1:7" s="401" customFormat="1" ht="15.75">
      <c r="A5" s="737">
        <v>1</v>
      </c>
      <c r="B5" s="737">
        <v>2</v>
      </c>
      <c r="C5" s="737">
        <v>3</v>
      </c>
      <c r="D5" s="737">
        <v>4</v>
      </c>
      <c r="E5" s="737"/>
      <c r="F5" s="737"/>
      <c r="G5" s="737"/>
    </row>
    <row r="6" spans="1:7" s="405" customFormat="1" ht="15.75">
      <c r="A6" s="775" t="s">
        <v>2094</v>
      </c>
      <c r="B6" s="817"/>
      <c r="C6" s="740"/>
      <c r="D6" s="741"/>
      <c r="E6" s="1153"/>
      <c r="F6" s="1153"/>
      <c r="G6" s="1153"/>
    </row>
    <row r="7" spans="1:7" s="437" customFormat="1" ht="15.75">
      <c r="A7" s="755">
        <v>310</v>
      </c>
      <c r="B7" s="811" t="s">
        <v>2095</v>
      </c>
      <c r="C7" s="774"/>
      <c r="D7" s="774"/>
      <c r="E7" s="1151"/>
      <c r="F7" s="1151"/>
      <c r="G7" s="1151"/>
    </row>
    <row r="8" spans="1:7" ht="15.75">
      <c r="A8" s="744"/>
      <c r="B8" s="795" t="s">
        <v>2092</v>
      </c>
      <c r="C8" s="744" t="s">
        <v>3098</v>
      </c>
      <c r="D8" s="1012"/>
      <c r="E8" s="1152"/>
      <c r="F8" s="1152"/>
      <c r="G8" s="1152"/>
    </row>
    <row r="9" spans="1:7" ht="15.75" hidden="1">
      <c r="A9" s="744"/>
      <c r="B9" s="795" t="s">
        <v>3133</v>
      </c>
      <c r="C9" s="744"/>
      <c r="D9" s="1013">
        <v>0</v>
      </c>
      <c r="E9" s="784"/>
      <c r="F9" s="784"/>
      <c r="G9" s="784"/>
    </row>
    <row r="10" spans="1:7" ht="15.75" hidden="1">
      <c r="A10" s="744"/>
      <c r="B10" s="795" t="s">
        <v>2731</v>
      </c>
      <c r="C10" s="744"/>
      <c r="D10" s="1013" t="s">
        <v>2487</v>
      </c>
      <c r="E10" s="1114"/>
      <c r="F10" s="1114"/>
      <c r="G10" s="1114"/>
    </row>
    <row r="11" spans="1:7" ht="15.75" customHeight="1">
      <c r="A11" s="744"/>
      <c r="B11" s="1329" t="s">
        <v>2483</v>
      </c>
      <c r="C11" s="744"/>
      <c r="D11" s="1007" t="s">
        <v>2369</v>
      </c>
      <c r="E11" s="1154" t="s">
        <v>2706</v>
      </c>
      <c r="F11" s="1154" t="s">
        <v>2717</v>
      </c>
      <c r="G11" s="1154" t="s">
        <v>3210</v>
      </c>
    </row>
    <row r="12" spans="1:7" ht="15.75" customHeight="1" hidden="1">
      <c r="A12" s="744"/>
      <c r="B12" s="795" t="s">
        <v>2222</v>
      </c>
      <c r="C12" s="744"/>
      <c r="D12" s="1007" t="s">
        <v>2369</v>
      </c>
      <c r="E12" s="1154"/>
      <c r="F12" s="1154"/>
      <c r="G12" s="1154"/>
    </row>
    <row r="13" spans="1:7" ht="15.75">
      <c r="A13" s="744"/>
      <c r="B13" s="795" t="s">
        <v>3137</v>
      </c>
      <c r="C13" s="744"/>
      <c r="D13" s="1013" t="s">
        <v>2247</v>
      </c>
      <c r="E13" s="1114" t="s">
        <v>2707</v>
      </c>
      <c r="F13" s="1155">
        <v>0.006</v>
      </c>
      <c r="G13" s="1155">
        <v>0.02</v>
      </c>
    </row>
    <row r="14" spans="1:7" s="423" customFormat="1" ht="15.75" hidden="1">
      <c r="A14" s="761"/>
      <c r="B14" s="795" t="s">
        <v>3138</v>
      </c>
      <c r="C14" s="761"/>
      <c r="D14" s="1013"/>
      <c r="E14" s="1114"/>
      <c r="F14" s="1114"/>
      <c r="G14" s="1114"/>
    </row>
    <row r="15" spans="1:7" s="423" customFormat="1" ht="15.75" hidden="1">
      <c r="A15" s="761"/>
      <c r="B15" s="795" t="s">
        <v>2031</v>
      </c>
      <c r="C15" s="761"/>
      <c r="D15" s="1013" t="s">
        <v>2370</v>
      </c>
      <c r="E15" s="1114">
        <v>0.01</v>
      </c>
      <c r="F15" s="1114"/>
      <c r="G15" s="1114"/>
    </row>
    <row r="16" spans="1:7" s="648" customFormat="1" ht="15.75" hidden="1">
      <c r="A16" s="777"/>
      <c r="B16" s="812" t="s">
        <v>2091</v>
      </c>
      <c r="C16" s="777"/>
      <c r="D16" s="1015" t="s">
        <v>2371</v>
      </c>
      <c r="E16" s="1156"/>
      <c r="F16" s="1156"/>
      <c r="G16" s="1156"/>
    </row>
    <row r="17" spans="1:7" s="437" customFormat="1" ht="15.75" hidden="1">
      <c r="A17" s="755">
        <v>320</v>
      </c>
      <c r="B17" s="811" t="s">
        <v>2223</v>
      </c>
      <c r="C17" s="774"/>
      <c r="D17" s="774"/>
      <c r="E17" s="1151"/>
      <c r="F17" s="1151"/>
      <c r="G17" s="1151"/>
    </row>
    <row r="18" spans="1:7" ht="15.75" hidden="1">
      <c r="A18" s="744"/>
      <c r="B18" s="795" t="s">
        <v>2224</v>
      </c>
      <c r="C18" s="744" t="s">
        <v>2732</v>
      </c>
      <c r="D18" s="1012"/>
      <c r="E18" s="1152"/>
      <c r="F18" s="1152"/>
      <c r="G18" s="1152"/>
    </row>
    <row r="19" spans="1:7" ht="31.5" hidden="1">
      <c r="A19" s="744"/>
      <c r="B19" s="795" t="s">
        <v>2484</v>
      </c>
      <c r="C19" s="744"/>
      <c r="D19" s="1022">
        <v>0.5</v>
      </c>
      <c r="E19" s="949" t="s">
        <v>2708</v>
      </c>
      <c r="F19" s="949" t="s">
        <v>2708</v>
      </c>
      <c r="G19" s="949"/>
    </row>
    <row r="20" spans="1:7" s="423" customFormat="1" ht="15.75" hidden="1">
      <c r="A20" s="753"/>
      <c r="B20" s="812" t="s">
        <v>2009</v>
      </c>
      <c r="C20" s="754"/>
      <c r="D20" s="1015">
        <v>0</v>
      </c>
      <c r="E20" s="1157"/>
      <c r="F20" s="1157"/>
      <c r="G20" s="1157"/>
    </row>
    <row r="21" spans="1:7" s="409" customFormat="1" ht="15.75" hidden="1">
      <c r="A21" s="755">
        <v>330</v>
      </c>
      <c r="B21" s="811" t="s">
        <v>3139</v>
      </c>
      <c r="C21" s="756"/>
      <c r="D21" s="755"/>
      <c r="E21" s="1144"/>
      <c r="F21" s="1144"/>
      <c r="G21" s="1144"/>
    </row>
    <row r="22" spans="1:7" ht="15.75" hidden="1">
      <c r="A22" s="744"/>
      <c r="B22" s="795" t="s">
        <v>3140</v>
      </c>
      <c r="C22" s="744" t="s">
        <v>2733</v>
      </c>
      <c r="D22" s="1013"/>
      <c r="E22" s="784"/>
      <c r="F22" s="784"/>
      <c r="G22" s="784"/>
    </row>
    <row r="23" spans="1:7" ht="15.75" hidden="1">
      <c r="A23" s="744"/>
      <c r="B23" s="795" t="s">
        <v>2090</v>
      </c>
      <c r="C23" s="744"/>
      <c r="D23" s="1013"/>
      <c r="E23" s="784"/>
      <c r="F23" s="784"/>
      <c r="G23" s="784"/>
    </row>
    <row r="24" spans="1:7" ht="15.75" hidden="1">
      <c r="A24" s="744"/>
      <c r="B24" s="795" t="s">
        <v>2230</v>
      </c>
      <c r="C24" s="744"/>
      <c r="D24" s="1013">
        <v>0</v>
      </c>
      <c r="E24" s="784"/>
      <c r="F24" s="784"/>
      <c r="G24" s="784"/>
    </row>
    <row r="25" spans="1:7" ht="15.75" hidden="1">
      <c r="A25" s="744"/>
      <c r="B25" s="795" t="s">
        <v>2229</v>
      </c>
      <c r="C25" s="744"/>
      <c r="D25" s="1013" t="s">
        <v>2485</v>
      </c>
      <c r="E25" s="784"/>
      <c r="F25" s="784"/>
      <c r="G25" s="784">
        <v>0.003</v>
      </c>
    </row>
    <row r="26" spans="1:7" ht="18" customHeight="1" hidden="1">
      <c r="A26" s="755"/>
      <c r="B26" s="795" t="s">
        <v>2032</v>
      </c>
      <c r="C26" s="744"/>
      <c r="D26" s="1014">
        <v>0.2</v>
      </c>
      <c r="E26" s="784"/>
      <c r="F26" s="784"/>
      <c r="G26" s="784"/>
    </row>
    <row r="27" spans="1:7" s="405" customFormat="1" ht="15.75">
      <c r="A27" s="801" t="s">
        <v>2010</v>
      </c>
      <c r="B27" s="1055"/>
      <c r="C27" s="1040"/>
      <c r="D27" s="1056"/>
      <c r="E27" s="1153"/>
      <c r="F27" s="1153"/>
      <c r="G27" s="1153"/>
    </row>
    <row r="28" spans="1:7" s="437" customFormat="1" ht="15.75">
      <c r="A28" s="1041">
        <v>410</v>
      </c>
      <c r="B28" s="1057" t="s">
        <v>3275</v>
      </c>
      <c r="C28" s="1058"/>
      <c r="D28" s="1050"/>
      <c r="E28" s="1151"/>
      <c r="F28" s="1151"/>
      <c r="G28" s="1151"/>
    </row>
    <row r="29" spans="1:7" ht="15.75" hidden="1">
      <c r="A29" s="744"/>
      <c r="B29" s="795" t="s">
        <v>3145</v>
      </c>
      <c r="C29" s="762" t="s">
        <v>2735</v>
      </c>
      <c r="D29" s="1012"/>
      <c r="E29" s="1152"/>
      <c r="F29" s="1152"/>
      <c r="G29" s="1152"/>
    </row>
    <row r="30" spans="1:7" ht="15.75" hidden="1">
      <c r="A30" s="744"/>
      <c r="B30" s="795" t="s">
        <v>3142</v>
      </c>
      <c r="C30" s="762"/>
      <c r="D30" s="1022">
        <v>1</v>
      </c>
      <c r="E30" s="949">
        <v>0</v>
      </c>
      <c r="F30" s="949"/>
      <c r="G30" s="949">
        <v>0</v>
      </c>
    </row>
    <row r="31" spans="1:7" ht="15.75" hidden="1">
      <c r="A31" s="744"/>
      <c r="B31" s="795" t="s">
        <v>3141</v>
      </c>
      <c r="C31" s="762"/>
      <c r="D31" s="1022">
        <v>0.5</v>
      </c>
      <c r="E31" s="949"/>
      <c r="F31" s="949"/>
      <c r="G31" s="949"/>
    </row>
    <row r="32" spans="1:7" ht="15.75" hidden="1">
      <c r="A32" s="744"/>
      <c r="B32" s="795" t="s">
        <v>3143</v>
      </c>
      <c r="C32" s="762"/>
      <c r="D32" s="1022">
        <v>3</v>
      </c>
      <c r="E32" s="1158" t="s">
        <v>2709</v>
      </c>
      <c r="F32" s="949" t="s">
        <v>2718</v>
      </c>
      <c r="G32" s="985" t="s">
        <v>3212</v>
      </c>
    </row>
    <row r="33" spans="1:8" ht="15.75" hidden="1">
      <c r="A33" s="744"/>
      <c r="B33" s="795" t="s">
        <v>2734</v>
      </c>
      <c r="C33" s="762"/>
      <c r="D33" s="1022">
        <v>1</v>
      </c>
      <c r="E33" s="949"/>
      <c r="F33" s="949"/>
      <c r="G33" s="949"/>
      <c r="H33" s="929"/>
    </row>
    <row r="34" spans="1:7" ht="15.75" hidden="1">
      <c r="A34" s="744"/>
      <c r="B34" s="795" t="s">
        <v>2033</v>
      </c>
      <c r="C34" s="762"/>
      <c r="D34" s="1022">
        <v>1</v>
      </c>
      <c r="E34" s="949"/>
      <c r="F34" s="949"/>
      <c r="G34" s="949"/>
    </row>
    <row r="35" spans="1:7" ht="31.5">
      <c r="A35" s="770"/>
      <c r="B35" s="1005" t="s">
        <v>2238</v>
      </c>
      <c r="C35" s="744" t="s">
        <v>2736</v>
      </c>
      <c r="D35" s="1105"/>
      <c r="E35" s="1152"/>
      <c r="F35" s="1152"/>
      <c r="G35" s="1152"/>
    </row>
    <row r="36" spans="1:7" ht="15.75">
      <c r="A36" s="744"/>
      <c r="B36" s="1005"/>
      <c r="C36" s="744"/>
      <c r="D36" s="759"/>
      <c r="E36" s="784"/>
      <c r="F36" s="784"/>
      <c r="G36" s="784"/>
    </row>
    <row r="37" spans="1:7" s="423" customFormat="1" ht="15.75" customHeight="1">
      <c r="A37" s="761"/>
      <c r="B37" s="1198" t="s">
        <v>1808</v>
      </c>
      <c r="C37" s="1061"/>
      <c r="D37" s="1328" t="s">
        <v>3263</v>
      </c>
      <c r="E37" s="1039" t="s">
        <v>2710</v>
      </c>
      <c r="F37" s="1039" t="s">
        <v>2719</v>
      </c>
      <c r="G37" s="1039" t="s">
        <v>3218</v>
      </c>
    </row>
    <row r="38" spans="1:7" s="423" customFormat="1" ht="15.75" customHeight="1">
      <c r="A38" s="761"/>
      <c r="B38" s="1640" t="s">
        <v>2034</v>
      </c>
      <c r="C38" s="1126"/>
      <c r="D38" s="1643" t="s">
        <v>3268</v>
      </c>
      <c r="E38" s="1707" t="s">
        <v>2711</v>
      </c>
      <c r="F38" s="1708" t="s">
        <v>2720</v>
      </c>
      <c r="G38" s="1708" t="s">
        <v>3219</v>
      </c>
    </row>
    <row r="39" spans="1:7" s="423" customFormat="1" ht="15.75" customHeight="1">
      <c r="A39" s="761"/>
      <c r="B39" s="1640"/>
      <c r="C39" s="1126"/>
      <c r="D39" s="1643"/>
      <c r="E39" s="1707"/>
      <c r="F39" s="1708"/>
      <c r="G39" s="1708"/>
    </row>
    <row r="40" spans="1:7" s="423" customFormat="1" ht="15.75" customHeight="1">
      <c r="A40" s="761"/>
      <c r="B40" s="1199" t="s">
        <v>2035</v>
      </c>
      <c r="C40" s="1127"/>
      <c r="D40" s="1332" t="s">
        <v>3274</v>
      </c>
      <c r="E40" s="1039" t="s">
        <v>2712</v>
      </c>
      <c r="F40" s="1039" t="s">
        <v>1396</v>
      </c>
      <c r="G40" s="1039" t="s">
        <v>3219</v>
      </c>
    </row>
    <row r="41" spans="1:7" s="423" customFormat="1" ht="31.5" hidden="1">
      <c r="A41" s="761"/>
      <c r="B41" s="1005" t="s">
        <v>2411</v>
      </c>
      <c r="C41" s="1128" t="s">
        <v>944</v>
      </c>
      <c r="D41" s="1135"/>
      <c r="E41" s="1132"/>
      <c r="F41" s="1132"/>
      <c r="G41" s="1132"/>
    </row>
    <row r="42" spans="1:7" s="488" customFormat="1" ht="15.75" customHeight="1" hidden="1">
      <c r="A42" s="744"/>
      <c r="B42" s="1004" t="s">
        <v>2036</v>
      </c>
      <c r="C42" s="1128"/>
      <c r="D42" s="1037">
        <v>2</v>
      </c>
      <c r="E42" s="999"/>
      <c r="F42" s="999"/>
      <c r="G42" s="999"/>
    </row>
    <row r="43" spans="1:7" s="423" customFormat="1" ht="15.75" customHeight="1" hidden="1">
      <c r="A43" s="761"/>
      <c r="B43" s="1198" t="s">
        <v>2037</v>
      </c>
      <c r="C43" s="1328"/>
      <c r="D43" s="1328" t="s">
        <v>3273</v>
      </c>
      <c r="E43" s="1159"/>
      <c r="F43" s="1159"/>
      <c r="G43" s="1159"/>
    </row>
    <row r="44" spans="1:7" s="423" customFormat="1" ht="15.75" customHeight="1" hidden="1">
      <c r="A44" s="761"/>
      <c r="B44" s="1198" t="s">
        <v>2038</v>
      </c>
      <c r="C44" s="1076"/>
      <c r="D44" s="1328" t="s">
        <v>3268</v>
      </c>
      <c r="E44" s="1159"/>
      <c r="F44" s="1159"/>
      <c r="G44" s="1159"/>
    </row>
    <row r="45" spans="1:7" s="423" customFormat="1" ht="15.75" customHeight="1" hidden="1">
      <c r="A45" s="755"/>
      <c r="B45" s="1199" t="s">
        <v>2039</v>
      </c>
      <c r="C45" s="1134"/>
      <c r="D45" s="1332" t="s">
        <v>3272</v>
      </c>
      <c r="E45" s="1159"/>
      <c r="F45" s="1159"/>
      <c r="G45" s="1159"/>
    </row>
    <row r="46" spans="1:7" ht="31.5" hidden="1">
      <c r="A46" s="770"/>
      <c r="B46" s="1005" t="s">
        <v>2040</v>
      </c>
      <c r="C46" s="1129" t="s">
        <v>2737</v>
      </c>
      <c r="D46" s="1037">
        <v>46</v>
      </c>
      <c r="E46" s="1160"/>
      <c r="F46" s="1160"/>
      <c r="G46" s="1160"/>
    </row>
    <row r="47" spans="1:7" ht="15.75" hidden="1">
      <c r="A47" s="770"/>
      <c r="B47" s="1005" t="s">
        <v>2233</v>
      </c>
      <c r="C47" s="1129" t="s">
        <v>2738</v>
      </c>
      <c r="D47" s="1136" t="s">
        <v>3271</v>
      </c>
      <c r="E47" s="1133"/>
      <c r="F47" s="1133"/>
      <c r="G47" s="1133"/>
    </row>
    <row r="48" spans="1:7" ht="31.5" hidden="1">
      <c r="A48" s="770"/>
      <c r="B48" s="1006" t="s">
        <v>2478</v>
      </c>
      <c r="C48" s="1130" t="s">
        <v>947</v>
      </c>
      <c r="D48" s="1035"/>
      <c r="E48" s="947"/>
      <c r="F48" s="947"/>
      <c r="G48" s="947"/>
    </row>
    <row r="49" spans="1:7" ht="15.75" hidden="1">
      <c r="A49" s="770"/>
      <c r="B49" s="1060"/>
      <c r="C49" s="1131"/>
      <c r="D49" s="1035"/>
      <c r="E49" s="947"/>
      <c r="F49" s="947"/>
      <c r="G49" s="947"/>
    </row>
    <row r="50" spans="1:7" ht="15.75" customHeight="1" hidden="1">
      <c r="A50" s="770"/>
      <c r="B50" s="1199" t="s">
        <v>2037</v>
      </c>
      <c r="C50" s="1127"/>
      <c r="D50" s="1332" t="s">
        <v>3269</v>
      </c>
      <c r="E50" s="531"/>
      <c r="F50" s="531"/>
      <c r="G50" s="531"/>
    </row>
    <row r="51" spans="1:7" ht="15.75" customHeight="1" hidden="1">
      <c r="A51" s="770"/>
      <c r="B51" s="1199" t="s">
        <v>2041</v>
      </c>
      <c r="C51" s="1127"/>
      <c r="D51" s="1332" t="s">
        <v>3270</v>
      </c>
      <c r="E51" s="531"/>
      <c r="F51" s="531"/>
      <c r="G51" s="531"/>
    </row>
    <row r="52" spans="1:7" ht="15.75" hidden="1">
      <c r="A52" s="770"/>
      <c r="B52" s="1199" t="s">
        <v>2039</v>
      </c>
      <c r="C52" s="1127"/>
      <c r="D52" s="1332" t="s">
        <v>3267</v>
      </c>
      <c r="E52" s="531"/>
      <c r="F52" s="531"/>
      <c r="G52" s="531"/>
    </row>
    <row r="53" spans="1:7" ht="31.5" hidden="1">
      <c r="A53" s="770"/>
      <c r="B53" s="1006" t="s">
        <v>2186</v>
      </c>
      <c r="C53" s="661"/>
      <c r="D53" s="659"/>
      <c r="E53" s="982"/>
      <c r="F53" s="982"/>
      <c r="G53" s="982"/>
    </row>
    <row r="54" spans="1:7" ht="15.75" hidden="1">
      <c r="A54" s="770"/>
      <c r="B54" s="1640" t="s">
        <v>2037</v>
      </c>
      <c r="C54" s="1126"/>
      <c r="D54" s="1643" t="s">
        <v>3266</v>
      </c>
      <c r="E54" s="531"/>
      <c r="F54" s="531"/>
      <c r="G54" s="531"/>
    </row>
    <row r="55" spans="1:7" ht="15.75" hidden="1">
      <c r="A55" s="770"/>
      <c r="B55" s="1640"/>
      <c r="C55" s="1126"/>
      <c r="D55" s="1643"/>
      <c r="E55" s="531"/>
      <c r="F55" s="531"/>
      <c r="G55" s="531"/>
    </row>
    <row r="56" spans="1:7" ht="15.75" customHeight="1" hidden="1">
      <c r="A56" s="770"/>
      <c r="B56" s="1640" t="s">
        <v>2041</v>
      </c>
      <c r="C56" s="1061"/>
      <c r="D56" s="1643" t="s">
        <v>3267</v>
      </c>
      <c r="E56" s="531"/>
      <c r="F56" s="531"/>
      <c r="G56" s="1164" t="s">
        <v>3213</v>
      </c>
    </row>
    <row r="57" spans="1:7" ht="15.75" hidden="1">
      <c r="A57" s="770"/>
      <c r="B57" s="1640"/>
      <c r="C57" s="1061"/>
      <c r="D57" s="1643"/>
      <c r="E57" s="531"/>
      <c r="F57" s="531"/>
      <c r="G57" s="531"/>
    </row>
    <row r="58" spans="1:7" ht="15.75" customHeight="1" hidden="1">
      <c r="A58" s="770"/>
      <c r="B58" s="1704" t="s">
        <v>2039</v>
      </c>
      <c r="C58" s="1062"/>
      <c r="D58" s="1667" t="s">
        <v>3268</v>
      </c>
      <c r="E58" s="1161"/>
      <c r="F58" s="1161"/>
      <c r="G58" s="1161"/>
    </row>
    <row r="59" spans="1:7" s="409" customFormat="1" ht="15.75" hidden="1">
      <c r="A59" s="773"/>
      <c r="B59" s="1705"/>
      <c r="C59" s="1064"/>
      <c r="D59" s="1706"/>
      <c r="E59" s="1146"/>
      <c r="F59" s="1146"/>
      <c r="G59" s="1146"/>
    </row>
    <row r="60" spans="1:7" s="409" customFormat="1" ht="31.5" hidden="1">
      <c r="A60" s="755">
        <v>411</v>
      </c>
      <c r="B60" s="811" t="s">
        <v>2013</v>
      </c>
      <c r="C60" s="1076"/>
      <c r="D60" s="1328"/>
      <c r="E60" s="1162"/>
      <c r="F60" s="1162"/>
      <c r="G60" s="1162"/>
    </row>
    <row r="61" spans="1:7" ht="15.75" hidden="1">
      <c r="A61" s="755"/>
      <c r="B61" s="795" t="s">
        <v>2234</v>
      </c>
      <c r="C61" s="744" t="s">
        <v>2739</v>
      </c>
      <c r="D61" s="1012"/>
      <c r="E61" s="1152"/>
      <c r="F61" s="1152"/>
      <c r="G61" s="1152"/>
    </row>
    <row r="62" spans="1:7" ht="15.75" hidden="1">
      <c r="A62" s="744"/>
      <c r="B62" s="795" t="s">
        <v>2412</v>
      </c>
      <c r="C62" s="744"/>
      <c r="D62" s="1013">
        <v>1</v>
      </c>
      <c r="E62" s="784"/>
      <c r="F62" s="784"/>
      <c r="G62" s="784"/>
    </row>
    <row r="63" spans="1:7" ht="15.75" hidden="1">
      <c r="A63" s="766"/>
      <c r="B63" s="812" t="s">
        <v>3148</v>
      </c>
      <c r="C63" s="766"/>
      <c r="D63" s="1015">
        <v>3</v>
      </c>
      <c r="E63" s="1157"/>
      <c r="F63" s="1157"/>
      <c r="G63" s="1157"/>
    </row>
    <row r="64" spans="1:7" s="409" customFormat="1" ht="15.75" hidden="1">
      <c r="A64" s="755">
        <v>412</v>
      </c>
      <c r="B64" s="811" t="s">
        <v>1837</v>
      </c>
      <c r="C64" s="781" t="s">
        <v>2740</v>
      </c>
      <c r="D64" s="1016"/>
      <c r="E64" s="1144"/>
      <c r="F64" s="1144"/>
      <c r="G64" s="1144"/>
    </row>
    <row r="65" spans="1:7" ht="15.75" hidden="1">
      <c r="A65" s="766"/>
      <c r="B65" s="819" t="s">
        <v>1807</v>
      </c>
      <c r="C65" s="782"/>
      <c r="D65" s="1017"/>
      <c r="E65" s="1163"/>
      <c r="F65" s="1163"/>
      <c r="G65" s="1163"/>
    </row>
    <row r="66" spans="1:7" s="409" customFormat="1" ht="15.75" hidden="1">
      <c r="A66" s="755">
        <v>413</v>
      </c>
      <c r="B66" s="811" t="s">
        <v>3265</v>
      </c>
      <c r="C66" s="783"/>
      <c r="D66" s="759"/>
      <c r="E66" s="784"/>
      <c r="F66" s="784"/>
      <c r="G66" s="784"/>
    </row>
    <row r="67" spans="1:7" s="409" customFormat="1" ht="15.75" hidden="1">
      <c r="A67" s="747"/>
      <c r="B67" s="815" t="s">
        <v>2235</v>
      </c>
      <c r="C67" s="783" t="s">
        <v>2741</v>
      </c>
      <c r="D67" s="1103">
        <v>0</v>
      </c>
      <c r="E67" s="784"/>
      <c r="F67" s="784"/>
      <c r="G67" s="784"/>
    </row>
    <row r="68" spans="1:7" s="409" customFormat="1" ht="15.75" hidden="1">
      <c r="A68" s="757"/>
      <c r="B68" s="815" t="s">
        <v>2756</v>
      </c>
      <c r="C68" s="783" t="s">
        <v>2742</v>
      </c>
      <c r="D68" s="759"/>
      <c r="E68" s="784"/>
      <c r="F68" s="784"/>
      <c r="G68" s="784"/>
    </row>
    <row r="69" spans="1:7" s="409" customFormat="1" ht="15.75" hidden="1">
      <c r="A69" s="757"/>
      <c r="B69" s="795" t="s">
        <v>3152</v>
      </c>
      <c r="C69" s="783"/>
      <c r="D69" s="759"/>
      <c r="E69" s="784"/>
      <c r="F69" s="784"/>
      <c r="G69" s="784"/>
    </row>
    <row r="70" spans="1:7" s="409" customFormat="1" ht="15.75" hidden="1">
      <c r="A70" s="755">
        <v>413</v>
      </c>
      <c r="B70" s="795" t="s">
        <v>1941</v>
      </c>
      <c r="C70" s="783"/>
      <c r="D70" s="1018" t="s">
        <v>2489</v>
      </c>
      <c r="E70" s="1145" t="s">
        <v>2713</v>
      </c>
      <c r="F70" s="1146"/>
      <c r="G70" s="1146"/>
    </row>
    <row r="71" spans="1:7" s="409" customFormat="1" ht="15.75" hidden="1">
      <c r="A71" s="757"/>
      <c r="B71" s="795" t="s">
        <v>2501</v>
      </c>
      <c r="C71" s="783"/>
      <c r="D71" s="1018" t="s">
        <v>2490</v>
      </c>
      <c r="E71" s="1146"/>
      <c r="F71" s="1146"/>
      <c r="G71" s="1146"/>
    </row>
    <row r="72" spans="1:7" ht="15.75" hidden="1">
      <c r="A72" s="757"/>
      <c r="B72" s="820" t="s">
        <v>1795</v>
      </c>
      <c r="C72" s="783"/>
      <c r="D72" s="1018" t="s">
        <v>2491</v>
      </c>
      <c r="E72" s="531"/>
      <c r="F72" s="531"/>
      <c r="G72" s="1164" t="s">
        <v>3222</v>
      </c>
    </row>
    <row r="73" spans="1:7" ht="15.75" hidden="1">
      <c r="A73" s="757"/>
      <c r="B73" s="785" t="s">
        <v>1796</v>
      </c>
      <c r="C73" s="783"/>
      <c r="D73" s="1018" t="s">
        <v>2492</v>
      </c>
      <c r="E73" s="1164"/>
      <c r="F73" s="1164"/>
      <c r="G73" s="1164" t="s">
        <v>3226</v>
      </c>
    </row>
    <row r="74" spans="1:7" ht="15.75" hidden="1">
      <c r="A74" s="757"/>
      <c r="B74" s="820" t="s">
        <v>1797</v>
      </c>
      <c r="C74" s="783"/>
      <c r="D74" s="1018" t="s">
        <v>2493</v>
      </c>
      <c r="E74" s="1164"/>
      <c r="F74" s="1164"/>
      <c r="G74" s="1164" t="s">
        <v>3227</v>
      </c>
    </row>
    <row r="75" spans="1:7" ht="15.75" hidden="1">
      <c r="A75" s="750"/>
      <c r="B75" s="785" t="s">
        <v>1798</v>
      </c>
      <c r="C75" s="783"/>
      <c r="D75" s="1018" t="s">
        <v>2494</v>
      </c>
      <c r="E75" s="531"/>
      <c r="F75" s="531"/>
      <c r="G75" s="531"/>
    </row>
    <row r="76" spans="1:7" ht="15.75" hidden="1">
      <c r="A76" s="757"/>
      <c r="B76" s="785" t="s">
        <v>3151</v>
      </c>
      <c r="C76" s="783"/>
      <c r="D76" s="1019"/>
      <c r="E76" s="950"/>
      <c r="F76" s="950"/>
      <c r="G76" s="950"/>
    </row>
    <row r="77" spans="1:7" ht="15.75" hidden="1">
      <c r="A77" s="757"/>
      <c r="B77" s="795" t="s">
        <v>1941</v>
      </c>
      <c r="C77" s="783"/>
      <c r="D77" s="1018" t="s">
        <v>2496</v>
      </c>
      <c r="E77" s="531"/>
      <c r="F77" s="531"/>
      <c r="G77" s="531"/>
    </row>
    <row r="78" spans="1:7" ht="15.75" hidden="1">
      <c r="A78" s="750"/>
      <c r="B78" s="785" t="s">
        <v>1795</v>
      </c>
      <c r="C78" s="783"/>
      <c r="D78" s="984" t="s">
        <v>2562</v>
      </c>
      <c r="E78" s="531"/>
      <c r="F78" s="531"/>
      <c r="G78" s="1164" t="s">
        <v>3223</v>
      </c>
    </row>
    <row r="79" spans="1:7" ht="15.75" hidden="1">
      <c r="A79" s="747"/>
      <c r="B79" s="820" t="s">
        <v>1796</v>
      </c>
      <c r="C79" s="783"/>
      <c r="D79" s="984" t="s">
        <v>2563</v>
      </c>
      <c r="E79" s="531"/>
      <c r="F79" s="531"/>
      <c r="G79" s="1164" t="s">
        <v>3225</v>
      </c>
    </row>
    <row r="80" spans="1:7" ht="15.75" hidden="1">
      <c r="A80" s="757"/>
      <c r="B80" s="820" t="s">
        <v>1797</v>
      </c>
      <c r="C80" s="783"/>
      <c r="D80" s="984" t="s">
        <v>2564</v>
      </c>
      <c r="E80" s="531"/>
      <c r="F80" s="531"/>
      <c r="G80" s="1164" t="s">
        <v>3228</v>
      </c>
    </row>
    <row r="81" spans="1:7" ht="15.75" hidden="1">
      <c r="A81" s="757"/>
      <c r="B81" s="820" t="s">
        <v>1798</v>
      </c>
      <c r="C81" s="783"/>
      <c r="D81" s="984" t="s">
        <v>2565</v>
      </c>
      <c r="E81" s="531"/>
      <c r="F81" s="531"/>
      <c r="G81" s="531"/>
    </row>
    <row r="82" spans="1:7" ht="32.25" customHeight="1" hidden="1">
      <c r="A82" s="757"/>
      <c r="B82" s="815" t="s">
        <v>3150</v>
      </c>
      <c r="C82" s="783"/>
      <c r="D82" s="1019"/>
      <c r="E82" s="950"/>
      <c r="F82" s="950"/>
      <c r="G82" s="950"/>
    </row>
    <row r="83" spans="1:7" ht="15.75" hidden="1">
      <c r="A83" s="750"/>
      <c r="B83" s="814" t="s">
        <v>1941</v>
      </c>
      <c r="C83" s="783"/>
      <c r="D83" s="1018" t="s">
        <v>2502</v>
      </c>
      <c r="E83" s="531"/>
      <c r="F83" s="531"/>
      <c r="G83" s="531"/>
    </row>
    <row r="84" spans="1:7" ht="15.75" hidden="1">
      <c r="A84" s="750"/>
      <c r="B84" s="795" t="s">
        <v>2501</v>
      </c>
      <c r="C84" s="783"/>
      <c r="D84" s="1018" t="s">
        <v>2502</v>
      </c>
      <c r="E84" s="531"/>
      <c r="F84" s="531"/>
      <c r="G84" s="531"/>
    </row>
    <row r="85" spans="1:7" ht="15.75" hidden="1">
      <c r="A85" s="747"/>
      <c r="B85" s="785" t="s">
        <v>1795</v>
      </c>
      <c r="C85" s="783"/>
      <c r="D85" s="1018" t="s">
        <v>2502</v>
      </c>
      <c r="E85" s="531"/>
      <c r="F85" s="531"/>
      <c r="G85" s="531"/>
    </row>
    <row r="86" spans="1:7" ht="31.5" hidden="1">
      <c r="A86" s="757"/>
      <c r="B86" s="795" t="s">
        <v>3153</v>
      </c>
      <c r="C86" s="783"/>
      <c r="D86" s="1019"/>
      <c r="E86" s="950"/>
      <c r="F86" s="950"/>
      <c r="G86" s="950"/>
    </row>
    <row r="87" spans="1:7" ht="15.75" hidden="1">
      <c r="A87" s="757"/>
      <c r="B87" s="814" t="s">
        <v>1941</v>
      </c>
      <c r="C87" s="783"/>
      <c r="D87" s="1018" t="s">
        <v>2266</v>
      </c>
      <c r="E87" s="531"/>
      <c r="F87" s="531"/>
      <c r="G87" s="531"/>
    </row>
    <row r="88" spans="1:7" ht="15.75" hidden="1">
      <c r="A88" s="757"/>
      <c r="B88" s="795" t="s">
        <v>2501</v>
      </c>
      <c r="C88" s="783"/>
      <c r="D88" s="1018" t="s">
        <v>2503</v>
      </c>
      <c r="E88" s="531"/>
      <c r="F88" s="531"/>
      <c r="G88" s="531"/>
    </row>
    <row r="89" spans="1:7" ht="15.75" hidden="1">
      <c r="A89" s="757"/>
      <c r="B89" s="785" t="s">
        <v>1795</v>
      </c>
      <c r="C89" s="783"/>
      <c r="D89" s="1018" t="s">
        <v>2267</v>
      </c>
      <c r="E89" s="531"/>
      <c r="F89" s="531"/>
      <c r="G89" s="531"/>
    </row>
    <row r="90" spans="1:7" ht="15.75" hidden="1">
      <c r="A90" s="757"/>
      <c r="B90" s="820" t="s">
        <v>1796</v>
      </c>
      <c r="C90" s="783"/>
      <c r="D90" s="1018" t="s">
        <v>2262</v>
      </c>
      <c r="E90" s="531"/>
      <c r="F90" s="531"/>
      <c r="G90" s="531"/>
    </row>
    <row r="91" spans="1:7" ht="15.75" hidden="1">
      <c r="A91" s="757"/>
      <c r="B91" s="820" t="s">
        <v>1797</v>
      </c>
      <c r="C91" s="783"/>
      <c r="D91" s="1018" t="s">
        <v>2263</v>
      </c>
      <c r="E91" s="531"/>
      <c r="F91" s="531"/>
      <c r="G91" s="531"/>
    </row>
    <row r="92" spans="1:7" ht="38.25" customHeight="1" hidden="1">
      <c r="A92" s="750"/>
      <c r="B92" s="814" t="s">
        <v>2757</v>
      </c>
      <c r="C92" s="783" t="s">
        <v>2743</v>
      </c>
      <c r="D92" s="759"/>
      <c r="E92" s="784"/>
      <c r="F92" s="784"/>
      <c r="G92" s="784"/>
    </row>
    <row r="93" spans="1:7" ht="15.75" hidden="1">
      <c r="A93" s="747"/>
      <c r="B93" s="814" t="s">
        <v>2504</v>
      </c>
      <c r="C93" s="783"/>
      <c r="D93" s="1020" t="s">
        <v>2505</v>
      </c>
      <c r="E93" s="1165">
        <v>0.16</v>
      </c>
      <c r="F93" s="1165"/>
      <c r="G93" s="1154" t="s">
        <v>3224</v>
      </c>
    </row>
    <row r="94" spans="1:7" ht="15.75" hidden="1">
      <c r="A94" s="747"/>
      <c r="B94" s="795" t="s">
        <v>2236</v>
      </c>
      <c r="C94" s="783" t="s">
        <v>2744</v>
      </c>
      <c r="D94" s="759"/>
      <c r="E94" s="784"/>
      <c r="F94" s="784"/>
      <c r="G94" s="784"/>
    </row>
    <row r="95" spans="1:7" ht="15.75" hidden="1">
      <c r="A95" s="757"/>
      <c r="B95" s="820" t="s">
        <v>1796</v>
      </c>
      <c r="C95" s="931"/>
      <c r="D95" s="1103">
        <v>0</v>
      </c>
      <c r="E95" s="531"/>
      <c r="F95" s="531"/>
      <c r="G95" s="531"/>
    </row>
    <row r="96" spans="1:7" ht="15.75" hidden="1">
      <c r="A96" s="757"/>
      <c r="B96" s="820" t="s">
        <v>1797</v>
      </c>
      <c r="C96" s="931"/>
      <c r="D96" s="1103">
        <v>0</v>
      </c>
      <c r="E96" s="531"/>
      <c r="F96" s="531"/>
      <c r="G96" s="531"/>
    </row>
    <row r="97" spans="1:7" ht="15.75" hidden="1">
      <c r="A97" s="747"/>
      <c r="B97" s="820" t="s">
        <v>2237</v>
      </c>
      <c r="C97" s="783"/>
      <c r="D97" s="1103">
        <v>0</v>
      </c>
      <c r="E97" s="531"/>
      <c r="F97" s="531"/>
      <c r="G97" s="531"/>
    </row>
    <row r="98" spans="1:7" ht="35.25" customHeight="1" hidden="1">
      <c r="A98" s="757"/>
      <c r="B98" s="814" t="s">
        <v>2475</v>
      </c>
      <c r="C98" s="783" t="s">
        <v>2745</v>
      </c>
      <c r="D98" s="1103">
        <v>0</v>
      </c>
      <c r="E98" s="784"/>
      <c r="F98" s="784"/>
      <c r="G98" s="784"/>
    </row>
    <row r="99" spans="1:7" ht="31.5" hidden="1">
      <c r="A99" s="757"/>
      <c r="B99" s="814" t="s">
        <v>2758</v>
      </c>
      <c r="C99" s="783" t="s">
        <v>2746</v>
      </c>
      <c r="D99" s="1021"/>
      <c r="E99" s="786"/>
      <c r="F99" s="786"/>
      <c r="G99" s="786"/>
    </row>
    <row r="100" spans="1:7" ht="15.75" hidden="1">
      <c r="A100" s="757"/>
      <c r="B100" s="814" t="s">
        <v>2413</v>
      </c>
      <c r="C100" s="783"/>
      <c r="D100" s="759"/>
      <c r="E100" s="784"/>
      <c r="F100" s="784"/>
      <c r="G100" s="784"/>
    </row>
    <row r="101" spans="1:7" ht="15.75" hidden="1">
      <c r="A101" s="757"/>
      <c r="B101" s="814" t="s">
        <v>2245</v>
      </c>
      <c r="C101" s="931"/>
      <c r="D101" s="1022" t="s">
        <v>2167</v>
      </c>
      <c r="E101" s="1164"/>
      <c r="F101" s="1164"/>
      <c r="G101" s="1164"/>
    </row>
    <row r="102" spans="1:7" ht="15.75" hidden="1">
      <c r="A102" s="757"/>
      <c r="B102" s="814" t="s">
        <v>2760</v>
      </c>
      <c r="C102" s="931"/>
      <c r="D102" s="1103">
        <v>0</v>
      </c>
      <c r="E102" s="784"/>
      <c r="F102" s="784"/>
      <c r="G102" s="784"/>
    </row>
    <row r="103" spans="1:7" ht="15.75" hidden="1">
      <c r="A103" s="750"/>
      <c r="B103" s="814" t="s">
        <v>1809</v>
      </c>
      <c r="C103" s="783"/>
      <c r="D103" s="1103" t="s">
        <v>1803</v>
      </c>
      <c r="E103" s="1165">
        <v>0.004</v>
      </c>
      <c r="F103" s="1165"/>
      <c r="G103" s="1165"/>
    </row>
    <row r="104" spans="1:7" ht="15.75" hidden="1">
      <c r="A104" s="750"/>
      <c r="B104" s="814" t="s">
        <v>2509</v>
      </c>
      <c r="C104" s="783"/>
      <c r="D104" s="1103" t="s">
        <v>1803</v>
      </c>
      <c r="E104" s="1165">
        <v>0.004</v>
      </c>
      <c r="F104" s="1165"/>
      <c r="G104" s="1165"/>
    </row>
    <row r="105" spans="1:7" ht="15.75" hidden="1">
      <c r="A105" s="757"/>
      <c r="B105" s="820" t="s">
        <v>2759</v>
      </c>
      <c r="C105" s="783"/>
      <c r="D105" s="1103" t="s">
        <v>2246</v>
      </c>
      <c r="E105" s="1165">
        <v>0.006</v>
      </c>
      <c r="F105" s="1165"/>
      <c r="G105" s="1165">
        <v>0.0075</v>
      </c>
    </row>
    <row r="106" spans="1:7" ht="15.75" hidden="1">
      <c r="A106" s="757"/>
      <c r="B106" s="785" t="s">
        <v>1811</v>
      </c>
      <c r="C106" s="783"/>
      <c r="D106" s="1103" t="s">
        <v>2247</v>
      </c>
      <c r="E106" s="1165">
        <v>0.0075</v>
      </c>
      <c r="F106" s="1165"/>
      <c r="G106" s="1165">
        <v>0.005</v>
      </c>
    </row>
    <row r="107" spans="1:7" ht="15.75" hidden="1">
      <c r="A107" s="757"/>
      <c r="B107" s="820" t="s">
        <v>1812</v>
      </c>
      <c r="C107" s="783"/>
      <c r="D107" s="1103" t="s">
        <v>2247</v>
      </c>
      <c r="E107" s="1165">
        <v>0.01</v>
      </c>
      <c r="F107" s="1165"/>
      <c r="G107" s="1165"/>
    </row>
    <row r="108" spans="1:7" ht="15.75" hidden="1">
      <c r="A108" s="750"/>
      <c r="B108" s="814" t="s">
        <v>2414</v>
      </c>
      <c r="C108" s="783"/>
      <c r="D108" s="1023"/>
      <c r="E108" s="1165"/>
      <c r="F108" s="1165"/>
      <c r="G108" s="1165"/>
    </row>
    <row r="109" spans="1:7" ht="15.75" hidden="1">
      <c r="A109" s="750"/>
      <c r="B109" s="814" t="s">
        <v>2761</v>
      </c>
      <c r="C109" s="783"/>
      <c r="D109" s="1103">
        <v>0</v>
      </c>
      <c r="E109" s="784"/>
      <c r="F109" s="784"/>
      <c r="G109" s="784"/>
    </row>
    <row r="110" spans="1:7" ht="15.75" hidden="1">
      <c r="A110" s="750"/>
      <c r="B110" s="814" t="s">
        <v>2415</v>
      </c>
      <c r="C110" s="783"/>
      <c r="D110" s="1065" t="s">
        <v>2248</v>
      </c>
      <c r="E110" s="985" t="s">
        <v>2714</v>
      </c>
      <c r="F110" s="985"/>
      <c r="G110" s="985"/>
    </row>
    <row r="111" spans="1:7" ht="15.75" hidden="1">
      <c r="A111" s="747"/>
      <c r="B111" s="814" t="s">
        <v>2249</v>
      </c>
      <c r="C111" s="783"/>
      <c r="D111" s="1103">
        <v>0</v>
      </c>
      <c r="E111" s="784"/>
      <c r="F111" s="784"/>
      <c r="G111" s="784"/>
    </row>
    <row r="112" spans="1:7" ht="47.25" hidden="1">
      <c r="A112" s="750"/>
      <c r="B112" s="814" t="s">
        <v>2506</v>
      </c>
      <c r="C112" s="1067"/>
      <c r="D112" s="1024" t="s">
        <v>2762</v>
      </c>
      <c r="E112" s="531"/>
      <c r="F112" s="531"/>
      <c r="G112" s="531"/>
    </row>
    <row r="113" spans="1:7" ht="47.25" hidden="1">
      <c r="A113" s="750"/>
      <c r="B113" s="814" t="s">
        <v>2507</v>
      </c>
      <c r="C113" s="1066"/>
      <c r="D113" s="1024" t="s">
        <v>2763</v>
      </c>
      <c r="E113" s="531"/>
      <c r="F113" s="531"/>
      <c r="G113" s="531"/>
    </row>
    <row r="114" spans="1:7" ht="31.5" hidden="1">
      <c r="A114" s="747"/>
      <c r="B114" s="814" t="s">
        <v>2508</v>
      </c>
      <c r="C114" s="783"/>
      <c r="D114" s="1103">
        <v>0</v>
      </c>
      <c r="E114" s="784"/>
      <c r="F114" s="784"/>
      <c r="G114" s="784"/>
    </row>
    <row r="115" spans="1:7" ht="15.75" hidden="1">
      <c r="A115" s="747"/>
      <c r="B115" s="1059" t="s">
        <v>3251</v>
      </c>
      <c r="C115" s="783"/>
      <c r="D115" s="1103" t="s">
        <v>2140</v>
      </c>
      <c r="E115" s="531"/>
      <c r="F115" s="531"/>
      <c r="G115" s="531"/>
    </row>
    <row r="116" spans="1:7" ht="15.75" hidden="1">
      <c r="A116" s="747"/>
      <c r="B116" s="814" t="s">
        <v>2374</v>
      </c>
      <c r="C116" s="783"/>
      <c r="D116" s="1103" t="s">
        <v>2141</v>
      </c>
      <c r="E116" s="531"/>
      <c r="F116" s="531"/>
      <c r="G116" s="531"/>
    </row>
    <row r="117" spans="1:7" ht="47.25" hidden="1">
      <c r="A117" s="750"/>
      <c r="B117" s="814" t="s">
        <v>2567</v>
      </c>
      <c r="C117" s="789"/>
      <c r="D117" s="783"/>
      <c r="E117" s="1003"/>
      <c r="F117" s="531"/>
      <c r="G117" s="531"/>
    </row>
    <row r="118" spans="1:7" ht="15.75" hidden="1">
      <c r="A118" s="747"/>
      <c r="B118" s="814" t="s">
        <v>2568</v>
      </c>
      <c r="C118" s="789"/>
      <c r="D118" s="783"/>
      <c r="E118" s="1003"/>
      <c r="F118" s="531"/>
      <c r="G118" s="531"/>
    </row>
    <row r="119" spans="1:7" ht="15.75" hidden="1">
      <c r="A119" s="750"/>
      <c r="B119" s="814" t="s">
        <v>2570</v>
      </c>
      <c r="C119" s="756"/>
      <c r="D119" s="1103" t="s">
        <v>2574</v>
      </c>
      <c r="E119" s="1003"/>
      <c r="F119" s="531"/>
      <c r="G119" s="531"/>
    </row>
    <row r="120" spans="1:7" ht="15.75" hidden="1">
      <c r="A120" s="750"/>
      <c r="B120" s="814" t="s">
        <v>2569</v>
      </c>
      <c r="C120" s="756"/>
      <c r="D120" s="1103" t="s">
        <v>2574</v>
      </c>
      <c r="E120" s="1003"/>
      <c r="F120" s="531"/>
      <c r="G120" s="531"/>
    </row>
    <row r="121" spans="1:7" ht="15.75" hidden="1">
      <c r="A121" s="747"/>
      <c r="B121" s="785" t="s">
        <v>1795</v>
      </c>
      <c r="C121" s="756"/>
      <c r="D121" s="1103" t="s">
        <v>2575</v>
      </c>
      <c r="E121" s="1003"/>
      <c r="F121" s="531"/>
      <c r="G121" s="1165"/>
    </row>
    <row r="122" spans="1:7" ht="15.75" hidden="1">
      <c r="A122" s="747"/>
      <c r="B122" s="820" t="s">
        <v>1798</v>
      </c>
      <c r="C122" s="756"/>
      <c r="D122" s="1103" t="s">
        <v>2576</v>
      </c>
      <c r="E122" s="1003"/>
      <c r="F122" s="531"/>
      <c r="G122" s="1314">
        <v>0.015</v>
      </c>
    </row>
    <row r="123" spans="1:7" ht="15.75" hidden="1">
      <c r="A123" s="747"/>
      <c r="B123" s="820" t="s">
        <v>2571</v>
      </c>
      <c r="C123" s="756"/>
      <c r="D123" s="1103" t="s">
        <v>2576</v>
      </c>
      <c r="E123" s="1003"/>
      <c r="F123" s="531"/>
      <c r="G123" s="531"/>
    </row>
    <row r="124" spans="1:7" ht="15.75" hidden="1">
      <c r="A124" s="747"/>
      <c r="B124" s="814" t="s">
        <v>2268</v>
      </c>
      <c r="C124" s="756"/>
      <c r="D124" s="1103">
        <v>0</v>
      </c>
      <c r="E124" s="1003"/>
      <c r="F124" s="531"/>
      <c r="G124" s="1310">
        <v>0</v>
      </c>
    </row>
    <row r="125" spans="1:7" ht="15.75" hidden="1">
      <c r="A125" s="757"/>
      <c r="B125" s="814" t="s">
        <v>2572</v>
      </c>
      <c r="C125" s="756"/>
      <c r="D125" s="1103" t="s">
        <v>2573</v>
      </c>
      <c r="E125" s="1003"/>
      <c r="F125" s="531"/>
      <c r="G125" s="531"/>
    </row>
    <row r="126" spans="1:7" ht="15.75" customHeight="1" hidden="1">
      <c r="A126" s="747"/>
      <c r="B126" s="814" t="s">
        <v>2250</v>
      </c>
      <c r="C126" s="1013" t="s">
        <v>2747</v>
      </c>
      <c r="D126" s="759"/>
      <c r="E126" s="784"/>
      <c r="F126" s="784"/>
      <c r="G126" s="784"/>
    </row>
    <row r="127" spans="1:7" ht="15.75" hidden="1">
      <c r="A127" s="757"/>
      <c r="B127" s="814" t="s">
        <v>1813</v>
      </c>
      <c r="C127" s="783"/>
      <c r="D127" s="759"/>
      <c r="E127" s="784"/>
      <c r="F127" s="784"/>
      <c r="G127" s="784"/>
    </row>
    <row r="128" spans="1:7" ht="15.75" hidden="1">
      <c r="A128" s="757"/>
      <c r="B128" s="814" t="s">
        <v>2509</v>
      </c>
      <c r="C128" s="783"/>
      <c r="D128" s="1103" t="s">
        <v>2251</v>
      </c>
      <c r="E128" s="784">
        <v>0.5</v>
      </c>
      <c r="F128" s="784"/>
      <c r="G128" s="784"/>
    </row>
    <row r="129" spans="1:7" ht="15.75" hidden="1">
      <c r="A129" s="755">
        <v>413</v>
      </c>
      <c r="B129" s="820" t="s">
        <v>1795</v>
      </c>
      <c r="C129" s="783"/>
      <c r="D129" s="1013" t="s">
        <v>2252</v>
      </c>
      <c r="E129" s="1164" t="s">
        <v>2715</v>
      </c>
      <c r="F129" s="1164"/>
      <c r="G129" s="1164"/>
    </row>
    <row r="130" spans="1:7" ht="15.75" hidden="1">
      <c r="A130" s="747"/>
      <c r="B130" s="820" t="s">
        <v>1799</v>
      </c>
      <c r="C130" s="783"/>
      <c r="D130" s="1013" t="s">
        <v>2253</v>
      </c>
      <c r="E130" s="1164" t="s">
        <v>2716</v>
      </c>
      <c r="F130" s="1164"/>
      <c r="G130" s="1164"/>
    </row>
    <row r="131" spans="1:7" ht="15.75" hidden="1">
      <c r="A131" s="757"/>
      <c r="B131" s="820" t="s">
        <v>1800</v>
      </c>
      <c r="C131" s="783"/>
      <c r="D131" s="1013" t="s">
        <v>2253</v>
      </c>
      <c r="E131" s="1164" t="s">
        <v>2716</v>
      </c>
      <c r="F131" s="1164"/>
      <c r="G131" s="1164"/>
    </row>
    <row r="132" spans="1:7" ht="15.75" hidden="1">
      <c r="A132" s="750"/>
      <c r="B132" s="814" t="s">
        <v>2268</v>
      </c>
      <c r="C132" s="783"/>
      <c r="D132" s="1103">
        <v>0</v>
      </c>
      <c r="E132" s="784"/>
      <c r="F132" s="784"/>
      <c r="G132" s="784"/>
    </row>
    <row r="133" spans="1:7" ht="15.75" hidden="1">
      <c r="A133" s="750"/>
      <c r="B133" s="1059" t="s">
        <v>2255</v>
      </c>
      <c r="C133" s="783"/>
      <c r="D133" s="1103" t="s">
        <v>2254</v>
      </c>
      <c r="E133" s="1166"/>
      <c r="F133" s="1166"/>
      <c r="G133" s="1166"/>
    </row>
    <row r="134" spans="1:7" ht="15.75" customHeight="1" hidden="1">
      <c r="A134" s="747"/>
      <c r="B134" s="814" t="s">
        <v>2269</v>
      </c>
      <c r="C134" s="1013" t="s">
        <v>2813</v>
      </c>
      <c r="D134" s="759"/>
      <c r="E134" s="784"/>
      <c r="F134" s="784"/>
      <c r="G134" s="784"/>
    </row>
    <row r="135" spans="1:7" ht="15.75" hidden="1">
      <c r="A135" s="757"/>
      <c r="B135" s="814" t="s">
        <v>2256</v>
      </c>
      <c r="C135" s="783"/>
      <c r="D135" s="1065" t="s">
        <v>2247</v>
      </c>
      <c r="E135" s="949"/>
      <c r="F135" s="949"/>
      <c r="G135" s="949"/>
    </row>
    <row r="136" spans="1:7" ht="15.75" hidden="1">
      <c r="A136" s="757"/>
      <c r="B136" s="814" t="s">
        <v>2257</v>
      </c>
      <c r="C136" s="783"/>
      <c r="D136" s="1022" t="s">
        <v>2510</v>
      </c>
      <c r="E136" s="949"/>
      <c r="F136" s="949"/>
      <c r="G136" s="949"/>
    </row>
    <row r="137" spans="1:7" s="423" customFormat="1" ht="31.5" hidden="1">
      <c r="A137" s="750"/>
      <c r="B137" s="814" t="s">
        <v>2764</v>
      </c>
      <c r="C137" s="789"/>
      <c r="D137" s="783"/>
      <c r="E137" s="1003"/>
      <c r="F137" s="1159"/>
      <c r="G137" s="1159"/>
    </row>
    <row r="138" spans="1:7" s="423" customFormat="1" ht="15.75" hidden="1">
      <c r="A138" s="750"/>
      <c r="B138" s="814" t="s">
        <v>2256</v>
      </c>
      <c r="C138" s="756"/>
      <c r="D138" s="1103" t="s">
        <v>2246</v>
      </c>
      <c r="E138" s="1003"/>
      <c r="F138" s="1159"/>
      <c r="G138" s="1159"/>
    </row>
    <row r="139" spans="1:7" s="423" customFormat="1" ht="15.75" hidden="1">
      <c r="A139" s="750"/>
      <c r="B139" s="814" t="s">
        <v>2257</v>
      </c>
      <c r="C139" s="756"/>
      <c r="D139" s="1103" t="s">
        <v>2247</v>
      </c>
      <c r="E139" s="1003"/>
      <c r="F139" s="1159"/>
      <c r="G139" s="1159"/>
    </row>
    <row r="140" spans="1:7" ht="15.75" hidden="1">
      <c r="A140" s="757"/>
      <c r="B140" s="814" t="s">
        <v>2590</v>
      </c>
      <c r="C140" s="1013" t="s">
        <v>2814</v>
      </c>
      <c r="D140" s="1103" t="s">
        <v>2765</v>
      </c>
      <c r="E140" s="531"/>
      <c r="F140" s="531"/>
      <c r="G140" s="531"/>
    </row>
    <row r="141" spans="1:7" s="423" customFormat="1" ht="15.75" hidden="1">
      <c r="A141" s="750"/>
      <c r="B141" s="814" t="s">
        <v>2258</v>
      </c>
      <c r="C141" s="1013" t="s">
        <v>2815</v>
      </c>
      <c r="D141" s="1068" t="s">
        <v>2591</v>
      </c>
      <c r="E141" s="1159"/>
      <c r="F141" s="1159"/>
      <c r="G141" s="1159"/>
    </row>
    <row r="142" spans="1:7" s="423" customFormat="1" ht="15.75" hidden="1">
      <c r="A142" s="750"/>
      <c r="B142" s="814" t="s">
        <v>2511</v>
      </c>
      <c r="C142" s="1013" t="s">
        <v>2816</v>
      </c>
      <c r="D142" s="1068" t="s">
        <v>2135</v>
      </c>
      <c r="E142" s="1159"/>
      <c r="F142" s="1159"/>
      <c r="G142" s="1159"/>
    </row>
    <row r="143" spans="1:7" s="423" customFormat="1" ht="15.75" hidden="1">
      <c r="A143" s="750"/>
      <c r="B143" s="820" t="s">
        <v>2259</v>
      </c>
      <c r="C143" s="1013" t="s">
        <v>2817</v>
      </c>
      <c r="D143" s="1020" t="s">
        <v>2261</v>
      </c>
      <c r="E143" s="1159"/>
      <c r="F143" s="1159"/>
      <c r="G143" s="1159"/>
    </row>
    <row r="144" spans="1:7" s="423" customFormat="1" ht="31.5" hidden="1">
      <c r="A144" s="750"/>
      <c r="B144" s="820" t="s">
        <v>2512</v>
      </c>
      <c r="C144" s="1013" t="s">
        <v>2818</v>
      </c>
      <c r="D144" s="1020" t="s">
        <v>2260</v>
      </c>
      <c r="E144" s="1159"/>
      <c r="F144" s="1159"/>
      <c r="G144" s="1159"/>
    </row>
    <row r="145" spans="1:7" s="423" customFormat="1" ht="15.75" customHeight="1" hidden="1">
      <c r="A145" s="750"/>
      <c r="B145" s="820" t="s">
        <v>2513</v>
      </c>
      <c r="C145" s="1013" t="s">
        <v>2819</v>
      </c>
      <c r="D145" s="1020" t="s">
        <v>2270</v>
      </c>
      <c r="E145" s="1159"/>
      <c r="F145" s="1159"/>
      <c r="G145" s="1159"/>
    </row>
    <row r="146" spans="1:7" s="423" customFormat="1" ht="31.5" hidden="1">
      <c r="A146" s="750"/>
      <c r="B146" s="820" t="s">
        <v>2807</v>
      </c>
      <c r="C146" s="1013" t="s">
        <v>2820</v>
      </c>
      <c r="D146" s="1020" t="s">
        <v>2271</v>
      </c>
      <c r="E146" s="1159"/>
      <c r="F146" s="1159"/>
      <c r="G146" s="1159"/>
    </row>
    <row r="147" spans="1:7" ht="15.75" hidden="1">
      <c r="A147" s="757"/>
      <c r="B147" s="814" t="s">
        <v>2592</v>
      </c>
      <c r="C147" s="1013" t="s">
        <v>2821</v>
      </c>
      <c r="D147" s="1020" t="s">
        <v>2591</v>
      </c>
      <c r="E147" s="1003"/>
      <c r="F147" s="531"/>
      <c r="G147" s="531"/>
    </row>
    <row r="148" spans="1:7" ht="15.75" customHeight="1" hidden="1">
      <c r="A148" s="747"/>
      <c r="B148" s="814" t="s">
        <v>2593</v>
      </c>
      <c r="C148" s="1013" t="s">
        <v>2822</v>
      </c>
      <c r="D148" s="1022" t="s">
        <v>2273</v>
      </c>
      <c r="E148" s="531"/>
      <c r="F148" s="531"/>
      <c r="G148" s="531"/>
    </row>
    <row r="149" spans="1:7" ht="15.75" hidden="1">
      <c r="A149" s="757"/>
      <c r="B149" s="814" t="s">
        <v>2594</v>
      </c>
      <c r="C149" s="1013" t="s">
        <v>2823</v>
      </c>
      <c r="D149" s="1020" t="s">
        <v>2272</v>
      </c>
      <c r="E149" s="531"/>
      <c r="F149" s="531"/>
      <c r="G149" s="531"/>
    </row>
    <row r="150" spans="1:7" ht="15.75" hidden="1">
      <c r="A150" s="750"/>
      <c r="B150" s="814" t="s">
        <v>2808</v>
      </c>
      <c r="C150" s="1013" t="s">
        <v>988</v>
      </c>
      <c r="D150" s="1020" t="s">
        <v>2261</v>
      </c>
      <c r="E150" s="531"/>
      <c r="F150" s="531"/>
      <c r="G150" s="531"/>
    </row>
    <row r="151" spans="1:7" ht="31.5" hidden="1">
      <c r="A151" s="757"/>
      <c r="B151" s="814" t="s">
        <v>2809</v>
      </c>
      <c r="C151" s="1013" t="s">
        <v>2824</v>
      </c>
      <c r="D151" s="1013">
        <v>0</v>
      </c>
      <c r="E151" s="1003"/>
      <c r="F151" s="531"/>
      <c r="G151" s="531"/>
    </row>
    <row r="152" spans="1:7" ht="15.75" hidden="1">
      <c r="A152" s="757"/>
      <c r="B152" s="814" t="s">
        <v>2597</v>
      </c>
      <c r="C152" s="789"/>
      <c r="D152" s="1013" t="s">
        <v>2274</v>
      </c>
      <c r="E152" s="1003"/>
      <c r="F152" s="531"/>
      <c r="G152" s="531"/>
    </row>
    <row r="153" spans="1:7" ht="15.75" hidden="1">
      <c r="A153" s="747"/>
      <c r="B153" s="814" t="s">
        <v>2275</v>
      </c>
      <c r="C153" s="1013" t="s">
        <v>2825</v>
      </c>
      <c r="D153" s="759"/>
      <c r="E153" s="1003"/>
      <c r="F153" s="531"/>
      <c r="G153" s="531"/>
    </row>
    <row r="154" spans="1:7" ht="31.5" hidden="1">
      <c r="A154" s="757"/>
      <c r="B154" s="983" t="s">
        <v>2810</v>
      </c>
      <c r="C154" s="756"/>
      <c r="D154" s="1069">
        <v>0</v>
      </c>
      <c r="E154" s="1003"/>
      <c r="F154" s="531"/>
      <c r="G154" s="531"/>
    </row>
    <row r="155" spans="1:7" ht="31.5" hidden="1">
      <c r="A155" s="757"/>
      <c r="B155" s="814" t="s">
        <v>2811</v>
      </c>
      <c r="C155" s="756"/>
      <c r="D155" s="1069" t="s">
        <v>2600</v>
      </c>
      <c r="E155" s="1003"/>
      <c r="F155" s="531"/>
      <c r="G155" s="531"/>
    </row>
    <row r="156" spans="1:7" ht="15.75" hidden="1">
      <c r="A156" s="750"/>
      <c r="B156" s="814" t="s">
        <v>2602</v>
      </c>
      <c r="C156" s="756"/>
      <c r="D156" s="1069" t="s">
        <v>2601</v>
      </c>
      <c r="E156" s="1003"/>
      <c r="F156" s="531"/>
      <c r="G156" s="531"/>
    </row>
    <row r="157" spans="1:7" ht="15.75" hidden="1">
      <c r="A157" s="747"/>
      <c r="B157" s="814" t="s">
        <v>2812</v>
      </c>
      <c r="C157" s="756"/>
      <c r="D157" s="1069" t="s">
        <v>2604</v>
      </c>
      <c r="E157" s="1003"/>
      <c r="F157" s="531"/>
      <c r="G157" s="531"/>
    </row>
    <row r="158" spans="1:7" ht="15.75" hidden="1">
      <c r="A158" s="757"/>
      <c r="B158" s="814" t="s">
        <v>2605</v>
      </c>
      <c r="C158" s="756"/>
      <c r="D158" s="1069" t="s">
        <v>2606</v>
      </c>
      <c r="E158" s="1003"/>
      <c r="F158" s="531"/>
      <c r="G158" s="531"/>
    </row>
    <row r="159" spans="1:7" ht="15.75" hidden="1">
      <c r="A159" s="788"/>
      <c r="B159" s="951" t="s">
        <v>2607</v>
      </c>
      <c r="C159" s="1137"/>
      <c r="D159" s="1104" t="s">
        <v>2608</v>
      </c>
      <c r="E159" s="1003"/>
      <c r="F159" s="531"/>
      <c r="G159" s="531"/>
    </row>
    <row r="160" spans="1:7" ht="15.75" customHeight="1" hidden="1">
      <c r="A160" s="757"/>
      <c r="B160" s="938" t="s">
        <v>2826</v>
      </c>
      <c r="C160" s="789"/>
      <c r="D160" s="745"/>
      <c r="E160" s="1003"/>
      <c r="F160" s="531"/>
      <c r="G160" s="531"/>
    </row>
    <row r="161" spans="1:7" ht="15.75" hidden="1">
      <c r="A161" s="757"/>
      <c r="B161" s="814" t="s">
        <v>2416</v>
      </c>
      <c r="C161" s="1013" t="s">
        <v>989</v>
      </c>
      <c r="D161" s="759"/>
      <c r="E161" s="784"/>
      <c r="F161" s="784"/>
      <c r="G161" s="784"/>
    </row>
    <row r="162" spans="1:7" ht="78.75" hidden="1">
      <c r="A162" s="757"/>
      <c r="B162" s="987" t="s">
        <v>2611</v>
      </c>
      <c r="C162" s="783"/>
      <c r="D162" s="1070" t="s">
        <v>2278</v>
      </c>
      <c r="E162" s="531"/>
      <c r="F162" s="531"/>
      <c r="G162" s="531"/>
    </row>
    <row r="163" spans="1:7" ht="15.75" hidden="1">
      <c r="A163" s="757"/>
      <c r="B163" s="814" t="s">
        <v>2612</v>
      </c>
      <c r="C163" s="783"/>
      <c r="D163" s="984" t="s">
        <v>2615</v>
      </c>
      <c r="E163" s="1003"/>
      <c r="F163" s="531"/>
      <c r="G163" s="531"/>
    </row>
    <row r="164" spans="1:7" ht="15.75" hidden="1">
      <c r="A164" s="757"/>
      <c r="B164" s="814" t="s">
        <v>2776</v>
      </c>
      <c r="C164" s="783"/>
      <c r="D164" s="984" t="s">
        <v>2614</v>
      </c>
      <c r="E164" s="1003"/>
      <c r="F164" s="531"/>
      <c r="G164" s="531"/>
    </row>
    <row r="165" spans="1:7" ht="15.75" hidden="1">
      <c r="A165" s="757"/>
      <c r="B165" s="990" t="s">
        <v>2616</v>
      </c>
      <c r="C165" s="783"/>
      <c r="D165" s="984" t="s">
        <v>2617</v>
      </c>
      <c r="E165" s="1003"/>
      <c r="F165" s="531"/>
      <c r="G165" s="531"/>
    </row>
    <row r="166" spans="1:7" ht="31.5" hidden="1">
      <c r="A166" s="750"/>
      <c r="B166" s="814" t="s">
        <v>2828</v>
      </c>
      <c r="C166" s="783"/>
      <c r="D166" s="984" t="s">
        <v>2618</v>
      </c>
      <c r="E166" s="1003"/>
      <c r="F166" s="531"/>
      <c r="G166" s="531"/>
    </row>
    <row r="167" spans="1:7" ht="31.5" hidden="1">
      <c r="A167" s="747"/>
      <c r="B167" s="814" t="s">
        <v>2620</v>
      </c>
      <c r="C167" s="783"/>
      <c r="D167" s="1073" t="s">
        <v>2621</v>
      </c>
      <c r="E167" s="1003"/>
      <c r="F167" s="531"/>
      <c r="G167" s="531"/>
    </row>
    <row r="168" spans="1:7" ht="15.75" hidden="1">
      <c r="A168" s="757"/>
      <c r="B168" s="814" t="s">
        <v>3099</v>
      </c>
      <c r="C168" s="783"/>
      <c r="D168" s="984" t="s">
        <v>2623</v>
      </c>
      <c r="E168" s="1003"/>
      <c r="F168" s="531"/>
      <c r="G168" s="531"/>
    </row>
    <row r="169" spans="1:7" ht="31.5" hidden="1">
      <c r="A169" s="757"/>
      <c r="B169" s="814" t="s">
        <v>2613</v>
      </c>
      <c r="C169" s="783"/>
      <c r="D169" s="984" t="s">
        <v>2624</v>
      </c>
      <c r="E169" s="1003"/>
      <c r="F169" s="531"/>
      <c r="G169" s="531"/>
    </row>
    <row r="170" spans="1:7" ht="15.75" hidden="1">
      <c r="A170" s="757"/>
      <c r="B170" s="814" t="s">
        <v>2829</v>
      </c>
      <c r="C170" s="783"/>
      <c r="D170" s="984" t="s">
        <v>2626</v>
      </c>
      <c r="E170" s="1003"/>
      <c r="F170" s="531"/>
      <c r="G170" s="531"/>
    </row>
    <row r="171" spans="1:7" ht="47.25" hidden="1">
      <c r="A171" s="757"/>
      <c r="B171" s="814" t="s">
        <v>2627</v>
      </c>
      <c r="C171" s="783"/>
      <c r="D171" s="984" t="s">
        <v>2628</v>
      </c>
      <c r="E171" s="1003"/>
      <c r="F171" s="531"/>
      <c r="G171" s="531"/>
    </row>
    <row r="172" spans="1:7" ht="47.25" hidden="1">
      <c r="A172" s="757"/>
      <c r="B172" s="814" t="s">
        <v>2629</v>
      </c>
      <c r="C172" s="783"/>
      <c r="D172" s="984" t="s">
        <v>2630</v>
      </c>
      <c r="E172" s="1003"/>
      <c r="F172" s="531"/>
      <c r="G172" s="531"/>
    </row>
    <row r="173" spans="1:7" ht="33" customHeight="1" hidden="1">
      <c r="A173" s="757"/>
      <c r="B173" s="1071" t="s">
        <v>2830</v>
      </c>
      <c r="C173" s="783"/>
      <c r="D173" s="1072" t="s">
        <v>3158</v>
      </c>
      <c r="E173" s="1003"/>
      <c r="F173" s="531"/>
      <c r="G173" s="531"/>
    </row>
    <row r="174" spans="1:7" ht="31.5" hidden="1">
      <c r="A174" s="757"/>
      <c r="B174" s="814" t="s">
        <v>2633</v>
      </c>
      <c r="C174" s="783"/>
      <c r="D174" s="984" t="s">
        <v>2634</v>
      </c>
      <c r="E174" s="1003"/>
      <c r="F174" s="531"/>
      <c r="G174" s="531"/>
    </row>
    <row r="175" spans="1:7" ht="15.75" hidden="1">
      <c r="A175" s="757"/>
      <c r="B175" s="938" t="s">
        <v>2417</v>
      </c>
      <c r="C175" s="1013" t="s">
        <v>2827</v>
      </c>
      <c r="D175" s="746"/>
      <c r="E175" s="1003"/>
      <c r="F175" s="531"/>
      <c r="G175" s="531"/>
    </row>
    <row r="176" spans="1:7" ht="47.25" hidden="1">
      <c r="A176" s="757"/>
      <c r="B176" s="814" t="s">
        <v>2831</v>
      </c>
      <c r="C176" s="783"/>
      <c r="D176" s="746"/>
      <c r="E176" s="1003"/>
      <c r="F176" s="531"/>
      <c r="G176" s="531"/>
    </row>
    <row r="177" spans="1:7" ht="15.75" hidden="1">
      <c r="A177" s="757"/>
      <c r="B177" s="814" t="s">
        <v>3160</v>
      </c>
      <c r="C177" s="783"/>
      <c r="D177" s="984" t="s">
        <v>2637</v>
      </c>
      <c r="E177" s="1003"/>
      <c r="F177" s="531"/>
      <c r="G177" s="531"/>
    </row>
    <row r="178" spans="1:7" ht="15.75" hidden="1">
      <c r="A178" s="757"/>
      <c r="B178" s="814" t="s">
        <v>3161</v>
      </c>
      <c r="C178" s="783"/>
      <c r="D178" s="984" t="s">
        <v>2639</v>
      </c>
      <c r="E178" s="1003"/>
      <c r="F178" s="531"/>
      <c r="G178" s="531"/>
    </row>
    <row r="179" spans="1:7" ht="47.25" hidden="1">
      <c r="A179" s="757"/>
      <c r="B179" s="814" t="s">
        <v>3100</v>
      </c>
      <c r="C179" s="783"/>
      <c r="D179" s="746"/>
      <c r="E179" s="1003"/>
      <c r="F179" s="531"/>
      <c r="G179" s="531"/>
    </row>
    <row r="180" spans="1:7" ht="15.75" hidden="1">
      <c r="A180" s="757"/>
      <c r="B180" s="814" t="s">
        <v>3162</v>
      </c>
      <c r="C180" s="783"/>
      <c r="D180" s="984" t="s">
        <v>2642</v>
      </c>
      <c r="E180" s="1003"/>
      <c r="F180" s="531"/>
      <c r="G180" s="531"/>
    </row>
    <row r="181" spans="1:7" ht="15.75" hidden="1">
      <c r="A181" s="757"/>
      <c r="B181" s="814" t="s">
        <v>3163</v>
      </c>
      <c r="C181" s="783"/>
      <c r="D181" s="984" t="s">
        <v>2643</v>
      </c>
      <c r="E181" s="1003"/>
      <c r="F181" s="531"/>
      <c r="G181" s="531"/>
    </row>
    <row r="182" spans="1:7" ht="15.75" hidden="1">
      <c r="A182" s="757"/>
      <c r="B182" s="814" t="s">
        <v>2832</v>
      </c>
      <c r="C182" s="783"/>
      <c r="D182" s="984" t="s">
        <v>2573</v>
      </c>
      <c r="E182" s="1003"/>
      <c r="F182" s="531"/>
      <c r="G182" s="531"/>
    </row>
    <row r="183" spans="1:7" ht="15.75" hidden="1">
      <c r="A183" s="755">
        <v>413</v>
      </c>
      <c r="B183" s="814" t="s">
        <v>2833</v>
      </c>
      <c r="C183" s="783"/>
      <c r="D183" s="984" t="s">
        <v>2281</v>
      </c>
      <c r="E183" s="1003"/>
      <c r="F183" s="531"/>
      <c r="G183" s="531"/>
    </row>
    <row r="184" spans="1:7" ht="15.75" hidden="1">
      <c r="A184" s="757"/>
      <c r="B184" s="814" t="s">
        <v>2646</v>
      </c>
      <c r="C184" s="783"/>
      <c r="D184" s="984" t="s">
        <v>2282</v>
      </c>
      <c r="E184" s="1003"/>
      <c r="F184" s="531"/>
      <c r="G184" s="531"/>
    </row>
    <row r="185" spans="1:7" ht="15.75" customHeight="1" hidden="1">
      <c r="A185" s="757"/>
      <c r="B185" s="814" t="s">
        <v>3164</v>
      </c>
      <c r="C185" s="783"/>
      <c r="D185" s="984" t="s">
        <v>2648</v>
      </c>
      <c r="E185" s="1003"/>
      <c r="F185" s="531"/>
      <c r="G185" s="531"/>
    </row>
    <row r="186" spans="1:7" ht="15.75" hidden="1">
      <c r="A186" s="757"/>
      <c r="B186" s="814" t="s">
        <v>2374</v>
      </c>
      <c r="C186" s="783"/>
      <c r="D186" s="984" t="s">
        <v>2283</v>
      </c>
      <c r="E186" s="1003"/>
      <c r="F186" s="531"/>
      <c r="G186" s="531"/>
    </row>
    <row r="187" spans="1:7" ht="15.75" hidden="1">
      <c r="A187" s="757"/>
      <c r="B187" s="814" t="s">
        <v>2834</v>
      </c>
      <c r="C187" s="1013" t="s">
        <v>2835</v>
      </c>
      <c r="D187" s="746"/>
      <c r="E187" s="1003"/>
      <c r="F187" s="531"/>
      <c r="G187" s="531"/>
    </row>
    <row r="188" spans="1:7" ht="15.75" hidden="1">
      <c r="A188" s="757"/>
      <c r="B188" s="814" t="s">
        <v>2284</v>
      </c>
      <c r="C188" s="783"/>
      <c r="D188" s="746"/>
      <c r="E188" s="1003"/>
      <c r="F188" s="531"/>
      <c r="G188" s="531"/>
    </row>
    <row r="189" spans="1:7" ht="15.75" hidden="1">
      <c r="A189" s="757"/>
      <c r="B189" s="814" t="s">
        <v>2649</v>
      </c>
      <c r="C189" s="783"/>
      <c r="D189" s="984" t="s">
        <v>2650</v>
      </c>
      <c r="E189" s="1003"/>
      <c r="F189" s="531"/>
      <c r="G189" s="531"/>
    </row>
    <row r="190" spans="1:7" ht="15.75" hidden="1">
      <c r="A190" s="757"/>
      <c r="B190" s="814" t="s">
        <v>2651</v>
      </c>
      <c r="C190" s="783"/>
      <c r="D190" s="984" t="s">
        <v>2652</v>
      </c>
      <c r="E190" s="1003"/>
      <c r="F190" s="531"/>
      <c r="G190" s="531"/>
    </row>
    <row r="191" spans="1:7" ht="15.75" hidden="1">
      <c r="A191" s="757"/>
      <c r="B191" s="814" t="s">
        <v>2418</v>
      </c>
      <c r="C191" s="783"/>
      <c r="D191" s="984"/>
      <c r="E191" s="1003"/>
      <c r="F191" s="531"/>
      <c r="G191" s="531"/>
    </row>
    <row r="192" spans="1:7" ht="15.75" hidden="1">
      <c r="A192" s="757"/>
      <c r="B192" s="814" t="s">
        <v>2653</v>
      </c>
      <c r="C192" s="783"/>
      <c r="D192" s="984" t="s">
        <v>2654</v>
      </c>
      <c r="E192" s="1003"/>
      <c r="F192" s="531"/>
      <c r="G192" s="531"/>
    </row>
    <row r="193" spans="1:7" ht="15.75" hidden="1">
      <c r="A193" s="757"/>
      <c r="B193" s="814" t="s">
        <v>2287</v>
      </c>
      <c r="C193" s="783"/>
      <c r="D193" s="984" t="s">
        <v>2655</v>
      </c>
      <c r="E193" s="1003"/>
      <c r="F193" s="531"/>
      <c r="G193" s="531"/>
    </row>
    <row r="194" spans="1:7" ht="15.75" hidden="1">
      <c r="A194" s="757"/>
      <c r="B194" s="814" t="s">
        <v>2656</v>
      </c>
      <c r="C194" s="783"/>
      <c r="D194" s="984"/>
      <c r="E194" s="1003"/>
      <c r="F194" s="531"/>
      <c r="G194" s="531"/>
    </row>
    <row r="195" spans="1:7" ht="15.75" hidden="1">
      <c r="A195" s="757"/>
      <c r="B195" s="814" t="s">
        <v>2289</v>
      </c>
      <c r="C195" s="783"/>
      <c r="D195" s="984" t="s">
        <v>2283</v>
      </c>
      <c r="E195" s="1003"/>
      <c r="F195" s="531"/>
      <c r="G195" s="531"/>
    </row>
    <row r="196" spans="1:7" ht="15.75" hidden="1">
      <c r="A196" s="757"/>
      <c r="B196" s="814" t="s">
        <v>2290</v>
      </c>
      <c r="C196" s="783"/>
      <c r="D196" s="984" t="s">
        <v>2291</v>
      </c>
      <c r="E196" s="1003"/>
      <c r="F196" s="531"/>
      <c r="G196" s="531"/>
    </row>
    <row r="197" spans="1:7" ht="15.75" customHeight="1" hidden="1">
      <c r="A197" s="757"/>
      <c r="B197" s="814" t="s">
        <v>2658</v>
      </c>
      <c r="C197" s="783"/>
      <c r="D197" s="984" t="s">
        <v>2659</v>
      </c>
      <c r="E197" s="1003"/>
      <c r="F197" s="531"/>
      <c r="G197" s="531"/>
    </row>
    <row r="198" spans="1:7" ht="15.75" hidden="1">
      <c r="A198" s="757"/>
      <c r="B198" s="814" t="s">
        <v>2657</v>
      </c>
      <c r="C198" s="783"/>
      <c r="D198" s="984" t="s">
        <v>2292</v>
      </c>
      <c r="E198" s="1003"/>
      <c r="F198" s="531"/>
      <c r="G198" s="531"/>
    </row>
    <row r="199" spans="1:7" ht="15.75" hidden="1">
      <c r="A199" s="757"/>
      <c r="B199" s="814" t="s">
        <v>2294</v>
      </c>
      <c r="C199" s="1013" t="s">
        <v>990</v>
      </c>
      <c r="D199" s="984" t="s">
        <v>2295</v>
      </c>
      <c r="E199" s="1003"/>
      <c r="F199" s="531"/>
      <c r="G199" s="531"/>
    </row>
    <row r="200" spans="1:7" ht="15.75" hidden="1">
      <c r="A200" s="757"/>
      <c r="B200" s="814" t="s">
        <v>3159</v>
      </c>
      <c r="C200" s="1013" t="s">
        <v>2836</v>
      </c>
      <c r="D200" s="746"/>
      <c r="E200" s="1003"/>
      <c r="F200" s="531"/>
      <c r="G200" s="531"/>
    </row>
    <row r="201" spans="1:7" ht="47.25" hidden="1">
      <c r="A201" s="757"/>
      <c r="B201" s="814" t="s">
        <v>2661</v>
      </c>
      <c r="C201" s="783"/>
      <c r="D201" s="984" t="s">
        <v>2643</v>
      </c>
      <c r="E201" s="1003"/>
      <c r="F201" s="531"/>
      <c r="G201" s="531"/>
    </row>
    <row r="202" spans="1:7" ht="47.25" hidden="1">
      <c r="A202" s="757"/>
      <c r="B202" s="814" t="s">
        <v>2662</v>
      </c>
      <c r="C202" s="783"/>
      <c r="D202" s="984" t="s">
        <v>2639</v>
      </c>
      <c r="E202" s="1003"/>
      <c r="F202" s="531"/>
      <c r="G202" s="531"/>
    </row>
    <row r="203" spans="1:7" ht="31.5" customHeight="1" hidden="1">
      <c r="A203" s="757"/>
      <c r="B203" s="814" t="s">
        <v>2663</v>
      </c>
      <c r="C203" s="783"/>
      <c r="D203" s="984" t="s">
        <v>2643</v>
      </c>
      <c r="E203" s="1003"/>
      <c r="F203" s="531"/>
      <c r="G203" s="531"/>
    </row>
    <row r="204" spans="1:7" ht="47.25" hidden="1">
      <c r="A204" s="788"/>
      <c r="B204" s="951" t="s">
        <v>2664</v>
      </c>
      <c r="C204" s="952"/>
      <c r="D204" s="1074" t="s">
        <v>2639</v>
      </c>
      <c r="E204" s="1003"/>
      <c r="F204" s="531"/>
      <c r="G204" s="531"/>
    </row>
    <row r="205" spans="1:7" ht="15.75" hidden="1">
      <c r="A205" s="757"/>
      <c r="B205" s="938" t="s">
        <v>3101</v>
      </c>
      <c r="C205" s="783"/>
      <c r="D205" s="984"/>
      <c r="E205" s="1003"/>
      <c r="F205" s="531"/>
      <c r="G205" s="531"/>
    </row>
    <row r="206" spans="1:7" ht="31.5" hidden="1">
      <c r="A206" s="757"/>
      <c r="B206" s="814" t="s">
        <v>2666</v>
      </c>
      <c r="C206" s="1013" t="s">
        <v>2837</v>
      </c>
      <c r="D206" s="984" t="s">
        <v>2667</v>
      </c>
      <c r="E206" s="1003"/>
      <c r="F206" s="531"/>
      <c r="G206" s="531"/>
    </row>
    <row r="207" spans="1:7" ht="15.75" hidden="1">
      <c r="A207" s="757"/>
      <c r="B207" s="814" t="s">
        <v>2668</v>
      </c>
      <c r="C207" s="1013" t="s">
        <v>993</v>
      </c>
      <c r="D207" s="746"/>
      <c r="E207" s="1003"/>
      <c r="F207" s="531"/>
      <c r="G207" s="531"/>
    </row>
    <row r="208" spans="1:7" ht="78.75" hidden="1">
      <c r="A208" s="757"/>
      <c r="B208" s="814" t="s">
        <v>2669</v>
      </c>
      <c r="C208" s="783"/>
      <c r="D208" s="1073" t="s">
        <v>2670</v>
      </c>
      <c r="E208" s="1003"/>
      <c r="F208" s="531"/>
      <c r="G208" s="531"/>
    </row>
    <row r="209" spans="1:7" ht="15.75" hidden="1">
      <c r="A209" s="757"/>
      <c r="B209" s="814" t="s">
        <v>2671</v>
      </c>
      <c r="C209" s="783"/>
      <c r="D209" s="984" t="s">
        <v>2672</v>
      </c>
      <c r="E209" s="1003"/>
      <c r="F209" s="531"/>
      <c r="G209" s="531"/>
    </row>
    <row r="210" spans="1:7" ht="15.75" hidden="1">
      <c r="A210" s="757"/>
      <c r="B210" s="814" t="s">
        <v>2778</v>
      </c>
      <c r="C210" s="783"/>
      <c r="D210" s="984" t="s">
        <v>2614</v>
      </c>
      <c r="E210" s="1003"/>
      <c r="F210" s="531"/>
      <c r="G210" s="531"/>
    </row>
    <row r="211" spans="1:7" ht="15.75" hidden="1">
      <c r="A211" s="757"/>
      <c r="B211" s="990" t="s">
        <v>2616</v>
      </c>
      <c r="C211" s="783"/>
      <c r="D211" s="984" t="s">
        <v>2617</v>
      </c>
      <c r="E211" s="1003"/>
      <c r="F211" s="531"/>
      <c r="G211" s="531"/>
    </row>
    <row r="212" spans="1:7" ht="31.5" hidden="1">
      <c r="A212" s="757"/>
      <c r="B212" s="814" t="s">
        <v>2838</v>
      </c>
      <c r="C212" s="783"/>
      <c r="D212" s="984" t="s">
        <v>2618</v>
      </c>
      <c r="E212" s="1003"/>
      <c r="F212" s="531"/>
      <c r="G212" s="531"/>
    </row>
    <row r="213" spans="1:7" ht="31.5" hidden="1">
      <c r="A213" s="757"/>
      <c r="B213" s="814" t="s">
        <v>2839</v>
      </c>
      <c r="C213" s="783"/>
      <c r="D213" s="746" t="s">
        <v>2621</v>
      </c>
      <c r="E213" s="1003"/>
      <c r="F213" s="531"/>
      <c r="G213" s="531"/>
    </row>
    <row r="214" spans="1:7" ht="15.75" hidden="1">
      <c r="A214" s="757"/>
      <c r="B214" s="814" t="s">
        <v>2840</v>
      </c>
      <c r="C214" s="783"/>
      <c r="D214" s="746" t="s">
        <v>2623</v>
      </c>
      <c r="E214" s="1003"/>
      <c r="F214" s="531"/>
      <c r="G214" s="531"/>
    </row>
    <row r="215" spans="1:7" ht="31.5" hidden="1">
      <c r="A215" s="757"/>
      <c r="B215" s="814" t="s">
        <v>2674</v>
      </c>
      <c r="C215" s="783"/>
      <c r="D215" s="746" t="s">
        <v>2624</v>
      </c>
      <c r="E215" s="1003"/>
      <c r="F215" s="531"/>
      <c r="G215" s="531"/>
    </row>
    <row r="216" spans="1:7" ht="15.75" hidden="1">
      <c r="A216" s="757"/>
      <c r="B216" s="814" t="s">
        <v>2675</v>
      </c>
      <c r="C216" s="783"/>
      <c r="D216" s="746" t="s">
        <v>2626</v>
      </c>
      <c r="E216" s="1003"/>
      <c r="F216" s="531"/>
      <c r="G216" s="531"/>
    </row>
    <row r="217" spans="1:7" ht="47.25" hidden="1">
      <c r="A217" s="757"/>
      <c r="B217" s="814" t="s">
        <v>2676</v>
      </c>
      <c r="C217" s="783"/>
      <c r="D217" s="1073" t="s">
        <v>2628</v>
      </c>
      <c r="E217" s="1003"/>
      <c r="F217" s="531"/>
      <c r="G217" s="531"/>
    </row>
    <row r="218" spans="1:7" ht="47.25" hidden="1">
      <c r="A218" s="757"/>
      <c r="B218" s="814" t="s">
        <v>2677</v>
      </c>
      <c r="C218" s="783"/>
      <c r="D218" s="984" t="s">
        <v>2630</v>
      </c>
      <c r="E218" s="1003"/>
      <c r="F218" s="531"/>
      <c r="G218" s="531"/>
    </row>
    <row r="219" spans="1:7" ht="47.25" hidden="1">
      <c r="A219" s="757"/>
      <c r="B219" s="1071" t="s">
        <v>2841</v>
      </c>
      <c r="C219" s="783"/>
      <c r="D219" s="1072" t="s">
        <v>2632</v>
      </c>
      <c r="E219" s="1003"/>
      <c r="F219" s="531"/>
      <c r="G219" s="531"/>
    </row>
    <row r="220" spans="1:7" ht="33" customHeight="1" hidden="1">
      <c r="A220" s="788"/>
      <c r="B220" s="951" t="s">
        <v>2679</v>
      </c>
      <c r="C220" s="952"/>
      <c r="D220" s="1074" t="s">
        <v>2634</v>
      </c>
      <c r="E220" s="1003"/>
      <c r="F220" s="531"/>
      <c r="G220" s="531"/>
    </row>
    <row r="221" spans="1:7" ht="15.75" hidden="1">
      <c r="A221" s="757"/>
      <c r="B221" s="938" t="s">
        <v>2680</v>
      </c>
      <c r="C221" s="1013" t="s">
        <v>2842</v>
      </c>
      <c r="D221" s="746"/>
      <c r="E221" s="1003"/>
      <c r="F221" s="531"/>
      <c r="G221" s="531"/>
    </row>
    <row r="222" spans="1:7" ht="45.75" customHeight="1" hidden="1">
      <c r="A222" s="757"/>
      <c r="B222" s="814" t="s">
        <v>2843</v>
      </c>
      <c r="C222" s="783"/>
      <c r="D222" s="746"/>
      <c r="E222" s="1003"/>
      <c r="F222" s="531"/>
      <c r="G222" s="531"/>
    </row>
    <row r="223" spans="1:7" ht="15.75" hidden="1">
      <c r="A223" s="757"/>
      <c r="B223" s="814" t="s">
        <v>2636</v>
      </c>
      <c r="C223" s="783"/>
      <c r="D223" s="984" t="s">
        <v>2637</v>
      </c>
      <c r="E223" s="1003"/>
      <c r="F223" s="531"/>
      <c r="G223" s="531"/>
    </row>
    <row r="224" spans="1:7" ht="15.75" hidden="1">
      <c r="A224" s="757"/>
      <c r="B224" s="814" t="s">
        <v>2638</v>
      </c>
      <c r="C224" s="783"/>
      <c r="D224" s="984" t="s">
        <v>2639</v>
      </c>
      <c r="E224" s="1003"/>
      <c r="F224" s="531"/>
      <c r="G224" s="531"/>
    </row>
    <row r="225" spans="1:7" ht="47.25" hidden="1">
      <c r="A225" s="757"/>
      <c r="B225" s="814" t="s">
        <v>2844</v>
      </c>
      <c r="C225" s="783"/>
      <c r="D225" s="746"/>
      <c r="E225" s="1003"/>
      <c r="F225" s="531"/>
      <c r="G225" s="531"/>
    </row>
    <row r="226" spans="1:7" ht="15.75" hidden="1">
      <c r="A226" s="757"/>
      <c r="B226" s="814" t="s">
        <v>2845</v>
      </c>
      <c r="C226" s="783"/>
      <c r="D226" s="984" t="s">
        <v>2642</v>
      </c>
      <c r="E226" s="1003"/>
      <c r="F226" s="531"/>
      <c r="G226" s="531"/>
    </row>
    <row r="227" spans="1:7" ht="15.75" hidden="1">
      <c r="A227" s="757"/>
      <c r="B227" s="989" t="s">
        <v>2846</v>
      </c>
      <c r="C227" s="783"/>
      <c r="D227" s="984" t="s">
        <v>2643</v>
      </c>
      <c r="E227" s="1003"/>
      <c r="F227" s="531"/>
      <c r="G227" s="531"/>
    </row>
    <row r="228" spans="1:7" ht="15.75" hidden="1">
      <c r="A228" s="757"/>
      <c r="B228" s="814" t="s">
        <v>2847</v>
      </c>
      <c r="C228" s="783"/>
      <c r="D228" s="984" t="s">
        <v>2573</v>
      </c>
      <c r="E228" s="1003"/>
      <c r="F228" s="531"/>
      <c r="G228" s="531"/>
    </row>
    <row r="229" spans="1:7" ht="15.75" hidden="1">
      <c r="A229" s="757"/>
      <c r="B229" s="814" t="s">
        <v>2848</v>
      </c>
      <c r="C229" s="783"/>
      <c r="D229" s="984" t="s">
        <v>2281</v>
      </c>
      <c r="E229" s="1003"/>
      <c r="F229" s="531"/>
      <c r="G229" s="531"/>
    </row>
    <row r="230" spans="1:7" ht="15.75" hidden="1">
      <c r="A230" s="757"/>
      <c r="B230" s="814" t="s">
        <v>2646</v>
      </c>
      <c r="C230" s="783"/>
      <c r="D230" s="984" t="s">
        <v>2282</v>
      </c>
      <c r="E230" s="1003"/>
      <c r="F230" s="531"/>
      <c r="G230" s="531"/>
    </row>
    <row r="231" spans="1:7" ht="15.75" hidden="1">
      <c r="A231" s="757"/>
      <c r="B231" s="814" t="s">
        <v>2647</v>
      </c>
      <c r="C231" s="783"/>
      <c r="D231" s="984" t="s">
        <v>2648</v>
      </c>
      <c r="E231" s="1003"/>
      <c r="F231" s="531"/>
      <c r="G231" s="531"/>
    </row>
    <row r="232" spans="1:7" ht="15.75" hidden="1">
      <c r="A232" s="757"/>
      <c r="B232" s="814" t="s">
        <v>2374</v>
      </c>
      <c r="C232" s="783"/>
      <c r="D232" s="984" t="s">
        <v>2283</v>
      </c>
      <c r="E232" s="1003"/>
      <c r="F232" s="531"/>
      <c r="G232" s="531"/>
    </row>
    <row r="233" spans="1:7" ht="15.75" hidden="1">
      <c r="A233" s="757"/>
      <c r="B233" s="814" t="s">
        <v>2849</v>
      </c>
      <c r="C233" s="1013" t="s">
        <v>2850</v>
      </c>
      <c r="D233" s="746"/>
      <c r="E233" s="1003"/>
      <c r="F233" s="531"/>
      <c r="G233" s="531"/>
    </row>
    <row r="234" spans="1:7" ht="15.75" hidden="1">
      <c r="A234" s="755">
        <v>413</v>
      </c>
      <c r="B234" s="814" t="s">
        <v>2284</v>
      </c>
      <c r="C234" s="783"/>
      <c r="D234" s="746"/>
      <c r="E234" s="1003"/>
      <c r="F234" s="531"/>
      <c r="G234" s="531"/>
    </row>
    <row r="235" spans="1:7" ht="15.75" hidden="1">
      <c r="A235" s="757"/>
      <c r="B235" s="814" t="s">
        <v>2683</v>
      </c>
      <c r="C235" s="783"/>
      <c r="D235" s="984" t="s">
        <v>2650</v>
      </c>
      <c r="E235" s="1003"/>
      <c r="F235" s="531"/>
      <c r="G235" s="531"/>
    </row>
    <row r="236" spans="1:7" ht="15.75" hidden="1">
      <c r="A236" s="757"/>
      <c r="B236" s="814" t="s">
        <v>2684</v>
      </c>
      <c r="C236" s="783"/>
      <c r="D236" s="984" t="s">
        <v>2685</v>
      </c>
      <c r="E236" s="1003"/>
      <c r="F236" s="531"/>
      <c r="G236" s="531"/>
    </row>
    <row r="237" spans="1:7" ht="15.75" hidden="1">
      <c r="A237" s="757"/>
      <c r="B237" s="814" t="s">
        <v>2418</v>
      </c>
      <c r="C237" s="783"/>
      <c r="D237" s="984"/>
      <c r="E237" s="1003"/>
      <c r="F237" s="531"/>
      <c r="G237" s="531"/>
    </row>
    <row r="238" spans="1:7" ht="15.75" hidden="1">
      <c r="A238" s="757"/>
      <c r="B238" s="814" t="s">
        <v>2653</v>
      </c>
      <c r="C238" s="783"/>
      <c r="D238" s="984" t="s">
        <v>2654</v>
      </c>
      <c r="E238" s="1003"/>
      <c r="F238" s="531"/>
      <c r="G238" s="531"/>
    </row>
    <row r="239" spans="1:7" ht="15.75" hidden="1">
      <c r="A239" s="757"/>
      <c r="B239" s="814" t="s">
        <v>2287</v>
      </c>
      <c r="C239" s="783"/>
      <c r="D239" s="984" t="s">
        <v>2686</v>
      </c>
      <c r="E239" s="1003"/>
      <c r="F239" s="531"/>
      <c r="G239" s="531"/>
    </row>
    <row r="240" spans="1:7" ht="15.75" hidden="1">
      <c r="A240" s="757"/>
      <c r="B240" s="814" t="s">
        <v>2687</v>
      </c>
      <c r="C240" s="783"/>
      <c r="D240" s="984"/>
      <c r="E240" s="1003"/>
      <c r="F240" s="531"/>
      <c r="G240" s="531"/>
    </row>
    <row r="241" spans="1:7" ht="15.75" hidden="1">
      <c r="A241" s="757"/>
      <c r="B241" s="814" t="s">
        <v>2688</v>
      </c>
      <c r="C241" s="783"/>
      <c r="D241" s="984" t="s">
        <v>2283</v>
      </c>
      <c r="E241" s="1003"/>
      <c r="F241" s="531"/>
      <c r="G241" s="531"/>
    </row>
    <row r="242" spans="1:7" ht="15.75" hidden="1">
      <c r="A242" s="757"/>
      <c r="B242" s="814" t="s">
        <v>2690</v>
      </c>
      <c r="C242" s="783"/>
      <c r="D242" s="984" t="s">
        <v>2291</v>
      </c>
      <c r="E242" s="1003"/>
      <c r="F242" s="531"/>
      <c r="G242" s="531"/>
    </row>
    <row r="243" spans="1:7" ht="14.25" customHeight="1" hidden="1">
      <c r="A243" s="757"/>
      <c r="B243" s="814" t="s">
        <v>2658</v>
      </c>
      <c r="C243" s="783"/>
      <c r="D243" s="746"/>
      <c r="E243" s="1003"/>
      <c r="F243" s="531"/>
      <c r="G243" s="531"/>
    </row>
    <row r="244" spans="1:7" ht="15.75" hidden="1">
      <c r="A244" s="757"/>
      <c r="B244" s="814" t="s">
        <v>2691</v>
      </c>
      <c r="C244" s="783"/>
      <c r="D244" s="984" t="s">
        <v>2659</v>
      </c>
      <c r="E244" s="1003"/>
      <c r="F244" s="531"/>
      <c r="G244" s="531"/>
    </row>
    <row r="245" spans="1:7" ht="15.75" hidden="1">
      <c r="A245" s="757"/>
      <c r="B245" s="814" t="s">
        <v>2692</v>
      </c>
      <c r="C245" s="783"/>
      <c r="D245" s="984" t="s">
        <v>2693</v>
      </c>
      <c r="E245" s="1003"/>
      <c r="F245" s="531"/>
      <c r="G245" s="531"/>
    </row>
    <row r="246" spans="1:7" ht="31.5" hidden="1">
      <c r="A246" s="757"/>
      <c r="B246" s="814" t="s">
        <v>2694</v>
      </c>
      <c r="C246" s="1013" t="s">
        <v>998</v>
      </c>
      <c r="D246" s="984" t="s">
        <v>2695</v>
      </c>
      <c r="E246" s="1003"/>
      <c r="F246" s="531"/>
      <c r="G246" s="531"/>
    </row>
    <row r="247" spans="1:7" ht="15.75" hidden="1">
      <c r="A247" s="757"/>
      <c r="B247" s="814" t="s">
        <v>2780</v>
      </c>
      <c r="C247" s="1013" t="s">
        <v>2851</v>
      </c>
      <c r="D247" s="746"/>
      <c r="E247" s="1003"/>
      <c r="F247" s="531"/>
      <c r="G247" s="531"/>
    </row>
    <row r="248" spans="1:7" ht="47.25" hidden="1">
      <c r="A248" s="757"/>
      <c r="B248" s="814" t="s">
        <v>2781</v>
      </c>
      <c r="C248" s="783"/>
      <c r="D248" s="746"/>
      <c r="E248" s="1003"/>
      <c r="F248" s="531"/>
      <c r="G248" s="531"/>
    </row>
    <row r="249" spans="1:7" ht="15.75" hidden="1">
      <c r="A249" s="757"/>
      <c r="B249" s="814" t="s">
        <v>2782</v>
      </c>
      <c r="C249" s="783"/>
      <c r="D249" s="984" t="s">
        <v>2783</v>
      </c>
      <c r="E249" s="1003"/>
      <c r="F249" s="531"/>
      <c r="G249" s="531"/>
    </row>
    <row r="250" spans="1:7" ht="63" hidden="1">
      <c r="A250" s="757"/>
      <c r="B250" s="1330" t="s">
        <v>2784</v>
      </c>
      <c r="C250" s="783"/>
      <c r="D250" s="1072" t="s">
        <v>2785</v>
      </c>
      <c r="E250" s="1003"/>
      <c r="F250" s="531"/>
      <c r="G250" s="531"/>
    </row>
    <row r="251" spans="1:7" ht="47.25" hidden="1">
      <c r="A251" s="757"/>
      <c r="B251" s="814" t="s">
        <v>2786</v>
      </c>
      <c r="C251" s="783"/>
      <c r="D251" s="1073" t="s">
        <v>2787</v>
      </c>
      <c r="E251" s="1003"/>
      <c r="F251" s="531"/>
      <c r="G251" s="531"/>
    </row>
    <row r="252" spans="1:7" ht="47.25" hidden="1">
      <c r="A252" s="757"/>
      <c r="B252" s="814" t="s">
        <v>2788</v>
      </c>
      <c r="C252" s="783"/>
      <c r="D252" s="1073" t="s">
        <v>2789</v>
      </c>
      <c r="E252" s="1003"/>
      <c r="F252" s="531"/>
      <c r="G252" s="531"/>
    </row>
    <row r="253" spans="1:7" ht="30.75" customHeight="1" hidden="1">
      <c r="A253" s="757"/>
      <c r="B253" s="814" t="s">
        <v>2790</v>
      </c>
      <c r="C253" s="783"/>
      <c r="D253" s="746"/>
      <c r="E253" s="1003"/>
      <c r="F253" s="531"/>
      <c r="G253" s="531"/>
    </row>
    <row r="254" spans="1:7" ht="15.75" hidden="1">
      <c r="A254" s="757"/>
      <c r="B254" s="814" t="s">
        <v>2782</v>
      </c>
      <c r="C254" s="783"/>
      <c r="D254" s="746" t="s">
        <v>2783</v>
      </c>
      <c r="E254" s="1003"/>
      <c r="F254" s="531"/>
      <c r="G254" s="531"/>
    </row>
    <row r="255" spans="1:7" ht="63" hidden="1">
      <c r="A255" s="757"/>
      <c r="B255" s="1330" t="s">
        <v>2784</v>
      </c>
      <c r="C255" s="783"/>
      <c r="D255" s="1072" t="s">
        <v>2785</v>
      </c>
      <c r="E255" s="1003"/>
      <c r="F255" s="531"/>
      <c r="G255" s="531"/>
    </row>
    <row r="256" spans="1:7" ht="47.25" hidden="1">
      <c r="A256" s="757"/>
      <c r="B256" s="814" t="s">
        <v>2791</v>
      </c>
      <c r="C256" s="783"/>
      <c r="D256" s="1073" t="s">
        <v>2787</v>
      </c>
      <c r="E256" s="1003"/>
      <c r="F256" s="531"/>
      <c r="G256" s="531"/>
    </row>
    <row r="257" spans="1:7" ht="47.25" hidden="1">
      <c r="A257" s="757"/>
      <c r="B257" s="814" t="s">
        <v>2792</v>
      </c>
      <c r="C257" s="783"/>
      <c r="D257" s="984" t="s">
        <v>2789</v>
      </c>
      <c r="E257" s="1003"/>
      <c r="F257" s="531"/>
      <c r="G257" s="531"/>
    </row>
    <row r="258" spans="1:7" ht="31.5" hidden="1">
      <c r="A258" s="757"/>
      <c r="B258" s="814" t="s">
        <v>2793</v>
      </c>
      <c r="C258" s="1013" t="s">
        <v>2852</v>
      </c>
      <c r="D258" s="746"/>
      <c r="E258" s="1003"/>
      <c r="F258" s="531"/>
      <c r="G258" s="531"/>
    </row>
    <row r="259" spans="1:7" ht="31.5" hidden="1">
      <c r="A259" s="757"/>
      <c r="B259" s="814" t="s">
        <v>3102</v>
      </c>
      <c r="C259" s="783"/>
      <c r="D259" s="984" t="s">
        <v>2795</v>
      </c>
      <c r="E259" s="1003"/>
      <c r="F259" s="531"/>
      <c r="G259" s="531"/>
    </row>
    <row r="260" spans="1:7" ht="18" customHeight="1" hidden="1">
      <c r="A260" s="757"/>
      <c r="B260" s="814" t="s">
        <v>3103</v>
      </c>
      <c r="C260" s="783"/>
      <c r="D260" s="984" t="s">
        <v>2797</v>
      </c>
      <c r="E260" s="1003"/>
      <c r="F260" s="531"/>
      <c r="G260" s="531"/>
    </row>
    <row r="261" spans="1:7" ht="31.5" hidden="1">
      <c r="A261" s="757"/>
      <c r="B261" s="814" t="s">
        <v>3167</v>
      </c>
      <c r="C261" s="783"/>
      <c r="D261" s="1073" t="s">
        <v>2799</v>
      </c>
      <c r="E261" s="1003"/>
      <c r="F261" s="531"/>
      <c r="G261" s="531"/>
    </row>
    <row r="262" spans="1:7" ht="31.5" hidden="1">
      <c r="A262" s="757"/>
      <c r="B262" s="814" t="s">
        <v>3168</v>
      </c>
      <c r="C262" s="783"/>
      <c r="D262" s="984" t="s">
        <v>2801</v>
      </c>
      <c r="E262" s="1003"/>
      <c r="F262" s="531"/>
      <c r="G262" s="531"/>
    </row>
    <row r="263" spans="1:7" ht="15.75" hidden="1">
      <c r="A263" s="757"/>
      <c r="B263" s="814" t="s">
        <v>2802</v>
      </c>
      <c r="C263" s="1013" t="s">
        <v>2853</v>
      </c>
      <c r="D263" s="984"/>
      <c r="E263" s="1003"/>
      <c r="F263" s="531"/>
      <c r="G263" s="531"/>
    </row>
    <row r="264" spans="1:7" ht="15.75" hidden="1">
      <c r="A264" s="757"/>
      <c r="B264" s="814" t="s">
        <v>2803</v>
      </c>
      <c r="C264" s="783"/>
      <c r="D264" s="984" t="s">
        <v>2804</v>
      </c>
      <c r="E264" s="1003"/>
      <c r="F264" s="531"/>
      <c r="G264" s="531"/>
    </row>
    <row r="265" spans="1:7" ht="15.75" hidden="1">
      <c r="A265" s="788"/>
      <c r="B265" s="951" t="s">
        <v>2805</v>
      </c>
      <c r="C265" s="952"/>
      <c r="D265" s="1074" t="s">
        <v>2806</v>
      </c>
      <c r="E265" s="1003"/>
      <c r="F265" s="531"/>
      <c r="G265" s="531"/>
    </row>
    <row r="266" spans="1:7" s="409" customFormat="1" ht="31.5" hidden="1">
      <c r="A266" s="755">
        <v>414</v>
      </c>
      <c r="B266" s="811" t="s">
        <v>2748</v>
      </c>
      <c r="C266" s="756"/>
      <c r="D266" s="1026"/>
      <c r="E266" s="1144"/>
      <c r="F266" s="1144"/>
      <c r="G266" s="1144"/>
    </row>
    <row r="267" spans="1:7" ht="31.5" hidden="1">
      <c r="A267" s="744"/>
      <c r="B267" s="795" t="s">
        <v>2749</v>
      </c>
      <c r="C267" s="744" t="s">
        <v>2754</v>
      </c>
      <c r="D267" s="759"/>
      <c r="E267" s="784"/>
      <c r="F267" s="784"/>
      <c r="G267" s="784"/>
    </row>
    <row r="268" spans="1:7" ht="15.75" hidden="1">
      <c r="A268" s="755"/>
      <c r="B268" s="795" t="s">
        <v>2750</v>
      </c>
      <c r="C268" s="744"/>
      <c r="D268" s="1013">
        <v>3</v>
      </c>
      <c r="E268" s="784"/>
      <c r="F268" s="784"/>
      <c r="G268" s="784"/>
    </row>
    <row r="269" spans="1:7" ht="15.75" customHeight="1" hidden="1">
      <c r="A269" s="744"/>
      <c r="B269" s="795" t="s">
        <v>2751</v>
      </c>
      <c r="C269" s="744"/>
      <c r="D269" s="1013">
        <v>2</v>
      </c>
      <c r="E269" s="784"/>
      <c r="F269" s="784"/>
      <c r="G269" s="784"/>
    </row>
    <row r="270" spans="1:7" ht="15.75" hidden="1">
      <c r="A270" s="744"/>
      <c r="B270" s="795" t="s">
        <v>1817</v>
      </c>
      <c r="C270" s="744"/>
      <c r="D270" s="1013">
        <v>3</v>
      </c>
      <c r="E270" s="784"/>
      <c r="F270" s="784"/>
      <c r="G270" s="784"/>
    </row>
    <row r="271" spans="1:7" ht="15.75" customHeight="1" hidden="1">
      <c r="A271" s="744"/>
      <c r="B271" s="795" t="s">
        <v>2124</v>
      </c>
      <c r="C271" s="744"/>
      <c r="D271" s="1013">
        <v>2</v>
      </c>
      <c r="E271" s="784"/>
      <c r="F271" s="784"/>
      <c r="G271" s="784"/>
    </row>
    <row r="272" spans="1:7" ht="15.75" hidden="1">
      <c r="A272" s="755"/>
      <c r="B272" s="795" t="s">
        <v>2752</v>
      </c>
      <c r="C272" s="744" t="s">
        <v>2755</v>
      </c>
      <c r="D272" s="1024"/>
      <c r="E272" s="1167"/>
      <c r="F272" s="1167"/>
      <c r="G272" s="1167"/>
    </row>
    <row r="273" spans="1:7" ht="35.25" customHeight="1" hidden="1">
      <c r="A273" s="744"/>
      <c r="B273" s="815" t="s">
        <v>2753</v>
      </c>
      <c r="C273" s="744"/>
      <c r="D273" s="1007" t="s">
        <v>2921</v>
      </c>
      <c r="E273" s="1115"/>
      <c r="F273" s="1115"/>
      <c r="G273" s="1115"/>
    </row>
    <row r="274" spans="1:7" ht="15.75" hidden="1">
      <c r="A274" s="744"/>
      <c r="B274" s="795" t="s">
        <v>2297</v>
      </c>
      <c r="C274" s="744"/>
      <c r="D274" s="1013">
        <v>60</v>
      </c>
      <c r="E274" s="784"/>
      <c r="F274" s="784"/>
      <c r="G274" s="784"/>
    </row>
    <row r="275" spans="1:7" ht="15.75" hidden="1">
      <c r="A275" s="744"/>
      <c r="B275" s="1329" t="s">
        <v>2298</v>
      </c>
      <c r="C275" s="744"/>
      <c r="D275" s="1037" t="s">
        <v>2922</v>
      </c>
      <c r="E275" s="1114"/>
      <c r="F275" s="1114"/>
      <c r="G275" s="1114"/>
    </row>
    <row r="276" spans="1:7" ht="34.5" customHeight="1" hidden="1">
      <c r="A276" s="755">
        <v>414</v>
      </c>
      <c r="B276" s="1329" t="s">
        <v>2299</v>
      </c>
      <c r="C276" s="744"/>
      <c r="D276" s="1024" t="s">
        <v>2300</v>
      </c>
      <c r="E276" s="531"/>
      <c r="F276" s="531"/>
      <c r="G276" s="531"/>
    </row>
    <row r="277" spans="1:7" ht="15.75" hidden="1">
      <c r="A277" s="744"/>
      <c r="B277" s="795"/>
      <c r="C277" s="744"/>
      <c r="D277" s="1024"/>
      <c r="E277" s="1167"/>
      <c r="F277" s="1167"/>
      <c r="G277" s="1167"/>
    </row>
    <row r="278" spans="1:7" ht="31.5" hidden="1">
      <c r="A278" s="744"/>
      <c r="B278" s="795" t="s">
        <v>2923</v>
      </c>
      <c r="C278" s="744"/>
      <c r="D278" s="1037">
        <v>90</v>
      </c>
      <c r="E278" s="784"/>
      <c r="F278" s="784"/>
      <c r="G278" s="784"/>
    </row>
    <row r="279" spans="1:7" ht="33.75" customHeight="1" hidden="1">
      <c r="A279" s="744"/>
      <c r="B279" s="1329" t="s">
        <v>2927</v>
      </c>
      <c r="C279" s="744"/>
      <c r="D279" s="1024" t="s">
        <v>2301</v>
      </c>
      <c r="E279" s="531"/>
      <c r="F279" s="531"/>
      <c r="G279" s="531"/>
    </row>
    <row r="280" spans="1:7" ht="15.75" hidden="1">
      <c r="A280" s="744"/>
      <c r="B280" s="795"/>
      <c r="C280" s="744"/>
      <c r="D280" s="1007"/>
      <c r="E280" s="1115"/>
      <c r="F280" s="1115"/>
      <c r="G280" s="1115"/>
    </row>
    <row r="281" spans="1:7" ht="15.75" customHeight="1" hidden="1">
      <c r="A281" s="744"/>
      <c r="B281" s="795" t="s">
        <v>2924</v>
      </c>
      <c r="C281" s="744" t="s">
        <v>1002</v>
      </c>
      <c r="D281" s="783"/>
      <c r="E281" s="784"/>
      <c r="F281" s="784"/>
      <c r="G281" s="784"/>
    </row>
    <row r="282" spans="1:7" ht="33" customHeight="1" hidden="1">
      <c r="A282" s="744"/>
      <c r="B282" s="1329" t="s">
        <v>2926</v>
      </c>
      <c r="C282" s="744"/>
      <c r="D282" s="1024" t="s">
        <v>2301</v>
      </c>
      <c r="E282" s="531"/>
      <c r="F282" s="531"/>
      <c r="G282" s="531"/>
    </row>
    <row r="283" spans="1:7" ht="15.75" hidden="1">
      <c r="A283" s="744"/>
      <c r="B283" s="795" t="s">
        <v>2925</v>
      </c>
      <c r="C283" s="744"/>
      <c r="D283" s="1013">
        <v>150</v>
      </c>
      <c r="E283" s="1114"/>
      <c r="F283" s="1114"/>
      <c r="G283" s="1114"/>
    </row>
    <row r="284" spans="1:7" ht="33.75" customHeight="1" hidden="1">
      <c r="A284" s="766"/>
      <c r="B284" s="812" t="s">
        <v>1818</v>
      </c>
      <c r="C284" s="766"/>
      <c r="D284" s="1025" t="s">
        <v>2302</v>
      </c>
      <c r="E284" s="531"/>
      <c r="F284" s="531"/>
      <c r="G284" s="531"/>
    </row>
    <row r="285" spans="1:7" s="409" customFormat="1" ht="15.75" hidden="1">
      <c r="A285" s="755">
        <v>421</v>
      </c>
      <c r="B285" s="811" t="s">
        <v>2012</v>
      </c>
      <c r="C285" s="756"/>
      <c r="D285" s="756"/>
      <c r="E285" s="1144"/>
      <c r="F285" s="1144"/>
      <c r="G285" s="1144"/>
    </row>
    <row r="286" spans="1:7" ht="49.5" customHeight="1" hidden="1">
      <c r="A286" s="766"/>
      <c r="B286" s="812" t="s">
        <v>2303</v>
      </c>
      <c r="C286" s="754" t="s">
        <v>1026</v>
      </c>
      <c r="D286" s="1032">
        <v>5</v>
      </c>
      <c r="E286" s="784"/>
      <c r="F286" s="784"/>
      <c r="G286" s="784"/>
    </row>
    <row r="287" spans="1:7" s="409" customFormat="1" ht="15.75" hidden="1">
      <c r="A287" s="755">
        <v>424</v>
      </c>
      <c r="B287" s="811" t="s">
        <v>2928</v>
      </c>
      <c r="C287" s="756"/>
      <c r="D287" s="756"/>
      <c r="E287" s="1144"/>
      <c r="F287" s="1144"/>
      <c r="G287" s="1144"/>
    </row>
    <row r="288" spans="1:7" ht="31.5" hidden="1">
      <c r="A288" s="943"/>
      <c r="B288" s="1077" t="s">
        <v>2929</v>
      </c>
      <c r="C288" s="961" t="s">
        <v>1044</v>
      </c>
      <c r="D288" s="1033" t="s">
        <v>2185</v>
      </c>
      <c r="E288" s="1114"/>
      <c r="F288" s="1114"/>
      <c r="G288" s="1114"/>
    </row>
    <row r="289" spans="1:7" s="437" customFormat="1" ht="15.75" hidden="1">
      <c r="A289" s="775" t="s">
        <v>1838</v>
      </c>
      <c r="B289" s="817"/>
      <c r="C289" s="776"/>
      <c r="D289" s="776"/>
      <c r="E289" s="1153"/>
      <c r="F289" s="1153"/>
      <c r="G289" s="1153"/>
    </row>
    <row r="290" spans="1:7" s="409" customFormat="1" ht="15.75" hidden="1">
      <c r="A290" s="755">
        <v>500</v>
      </c>
      <c r="B290" s="811" t="s">
        <v>3104</v>
      </c>
      <c r="C290" s="756"/>
      <c r="D290" s="743"/>
      <c r="E290" s="1144"/>
      <c r="F290" s="1144"/>
      <c r="G290" s="1144"/>
    </row>
    <row r="291" spans="1:7" ht="15.75" customHeight="1" hidden="1">
      <c r="A291" s="744"/>
      <c r="B291" s="815" t="s">
        <v>3105</v>
      </c>
      <c r="C291" s="779" t="s">
        <v>2930</v>
      </c>
      <c r="D291" s="1028" t="s">
        <v>3173</v>
      </c>
      <c r="E291" s="531"/>
      <c r="F291" s="531"/>
      <c r="G291" s="531"/>
    </row>
    <row r="292" spans="1:7" s="955" customFormat="1" ht="15.75" hidden="1">
      <c r="A292" s="953"/>
      <c r="B292" s="814" t="s">
        <v>2934</v>
      </c>
      <c r="C292" s="936" t="s">
        <v>3172</v>
      </c>
      <c r="D292" s="997"/>
      <c r="E292" s="949"/>
      <c r="F292" s="949"/>
      <c r="G292" s="949"/>
    </row>
    <row r="293" spans="1:7" s="649" customFormat="1" ht="15.75" hidden="1">
      <c r="A293" s="744"/>
      <c r="B293" s="795" t="s">
        <v>1801</v>
      </c>
      <c r="C293" s="744"/>
      <c r="D293" s="1013">
        <v>10</v>
      </c>
      <c r="E293" s="784"/>
      <c r="F293" s="784"/>
      <c r="G293" s="784"/>
    </row>
    <row r="294" spans="1:7" s="649" customFormat="1" ht="15.75" hidden="1">
      <c r="A294" s="777"/>
      <c r="B294" s="812" t="s">
        <v>2304</v>
      </c>
      <c r="C294" s="777"/>
      <c r="D294" s="1015">
        <v>1</v>
      </c>
      <c r="E294" s="1157"/>
      <c r="F294" s="1157"/>
      <c r="G294" s="1157"/>
    </row>
    <row r="295" spans="1:7" s="649" customFormat="1" ht="15.75" hidden="1">
      <c r="A295" s="755">
        <v>540</v>
      </c>
      <c r="B295" s="811" t="s">
        <v>2932</v>
      </c>
      <c r="C295" s="756"/>
      <c r="D295" s="743"/>
      <c r="E295" s="1144"/>
      <c r="F295" s="1144"/>
      <c r="G295" s="1144"/>
    </row>
    <row r="296" spans="1:7" s="649" customFormat="1" ht="15.75" customHeight="1" hidden="1">
      <c r="A296" s="744"/>
      <c r="B296" s="815" t="s">
        <v>2933</v>
      </c>
      <c r="C296" s="779" t="s">
        <v>2935</v>
      </c>
      <c r="D296" s="1007" t="s">
        <v>2089</v>
      </c>
      <c r="E296" s="1168"/>
      <c r="F296" s="1168"/>
      <c r="G296" s="1168"/>
    </row>
    <row r="297" spans="1:7" s="955" customFormat="1" ht="15.75" hidden="1">
      <c r="A297" s="953"/>
      <c r="B297" s="814" t="s">
        <v>2934</v>
      </c>
      <c r="C297" s="936" t="s">
        <v>2931</v>
      </c>
      <c r="D297" s="997"/>
      <c r="E297" s="949"/>
      <c r="F297" s="949"/>
      <c r="G297" s="949"/>
    </row>
    <row r="298" spans="1:7" s="649" customFormat="1" ht="15.75" hidden="1">
      <c r="A298" s="744"/>
      <c r="B298" s="795" t="s">
        <v>1801</v>
      </c>
      <c r="C298" s="744"/>
      <c r="D298" s="1013">
        <v>10</v>
      </c>
      <c r="E298" s="784"/>
      <c r="F298" s="784"/>
      <c r="G298" s="784"/>
    </row>
    <row r="299" spans="1:7" s="649" customFormat="1" ht="15.75" hidden="1">
      <c r="A299" s="777"/>
      <c r="B299" s="812" t="s">
        <v>2304</v>
      </c>
      <c r="C299" s="777"/>
      <c r="D299" s="1015">
        <v>1</v>
      </c>
      <c r="E299" s="1157"/>
      <c r="F299" s="1157"/>
      <c r="G299" s="1157"/>
    </row>
    <row r="300" spans="1:7" s="409" customFormat="1" ht="15.75" hidden="1">
      <c r="A300" s="755">
        <v>590</v>
      </c>
      <c r="B300" s="811" t="s">
        <v>3282</v>
      </c>
      <c r="C300" s="756"/>
      <c r="D300" s="743"/>
      <c r="E300" s="1144"/>
      <c r="F300" s="1144"/>
      <c r="G300" s="1144"/>
    </row>
    <row r="301" spans="1:7" ht="15.75" hidden="1">
      <c r="A301" s="744"/>
      <c r="B301" s="815" t="s">
        <v>2136</v>
      </c>
      <c r="C301" s="779" t="s">
        <v>2936</v>
      </c>
      <c r="D301" s="779"/>
      <c r="E301" s="1169"/>
      <c r="F301" s="1169"/>
      <c r="G301" s="1169"/>
    </row>
    <row r="302" spans="1:7" ht="15.75" hidden="1">
      <c r="A302" s="744"/>
      <c r="B302" s="815" t="s">
        <v>2557</v>
      </c>
      <c r="C302" s="779"/>
      <c r="D302" s="779" t="s">
        <v>1803</v>
      </c>
      <c r="E302" s="1307">
        <v>0.005</v>
      </c>
      <c r="F302" s="1143" t="s">
        <v>3202</v>
      </c>
      <c r="G302" s="1307">
        <v>0.003</v>
      </c>
    </row>
    <row r="303" spans="1:7" ht="15.75" hidden="1">
      <c r="A303" s="744"/>
      <c r="B303" s="815" t="s">
        <v>2558</v>
      </c>
      <c r="C303" s="779"/>
      <c r="D303" s="779" t="s">
        <v>1803</v>
      </c>
      <c r="E303" s="784"/>
      <c r="F303" s="784"/>
      <c r="G303" s="784"/>
    </row>
    <row r="304" spans="1:7" ht="15.75" hidden="1">
      <c r="A304" s="744"/>
      <c r="B304" s="795" t="s">
        <v>2419</v>
      </c>
      <c r="C304" s="744" t="s">
        <v>2937</v>
      </c>
      <c r="D304" s="783"/>
      <c r="E304" s="1157"/>
      <c r="F304" s="1157"/>
      <c r="G304" s="1157"/>
    </row>
    <row r="305" spans="1:7" s="437" customFormat="1" ht="15.75" hidden="1">
      <c r="A305" s="744"/>
      <c r="B305" s="795" t="s">
        <v>1801</v>
      </c>
      <c r="C305" s="744"/>
      <c r="D305" s="1013">
        <v>10</v>
      </c>
      <c r="E305" s="1308">
        <v>10</v>
      </c>
      <c r="F305" s="1308">
        <v>10</v>
      </c>
      <c r="G305" s="1308"/>
    </row>
    <row r="306" spans="1:7" s="649" customFormat="1" ht="15.75" hidden="1">
      <c r="A306" s="777"/>
      <c r="B306" s="812" t="s">
        <v>2938</v>
      </c>
      <c r="C306" s="777"/>
      <c r="D306" s="1015">
        <v>1</v>
      </c>
      <c r="E306" s="1308">
        <v>1</v>
      </c>
      <c r="F306" s="1308">
        <v>1</v>
      </c>
      <c r="G306" s="1308"/>
    </row>
    <row r="307" spans="1:7" s="437" customFormat="1" ht="15.75" hidden="1">
      <c r="A307" s="775" t="s">
        <v>1839</v>
      </c>
      <c r="B307" s="817"/>
      <c r="C307" s="776"/>
      <c r="D307" s="792"/>
      <c r="E307" s="1170"/>
      <c r="F307" s="1170"/>
      <c r="G307" s="1170"/>
    </row>
    <row r="308" spans="1:7" s="409" customFormat="1" ht="15.75" hidden="1">
      <c r="A308" s="755">
        <v>600</v>
      </c>
      <c r="B308" s="811" t="s">
        <v>1840</v>
      </c>
      <c r="C308" s="756"/>
      <c r="D308" s="743"/>
      <c r="E308" s="1170"/>
      <c r="F308" s="1170"/>
      <c r="G308" s="1170"/>
    </row>
    <row r="309" spans="1:7" s="473" customFormat="1" ht="15.75" hidden="1">
      <c r="A309" s="793"/>
      <c r="B309" s="1329" t="s">
        <v>2305</v>
      </c>
      <c r="C309" s="761" t="s">
        <v>2939</v>
      </c>
      <c r="D309" s="1643" t="s">
        <v>2473</v>
      </c>
      <c r="E309" s="1168"/>
      <c r="F309" s="1168"/>
      <c r="G309" s="1168"/>
    </row>
    <row r="310" spans="1:7" s="473" customFormat="1" ht="15.75" hidden="1">
      <c r="A310" s="793"/>
      <c r="B310" s="1329" t="s">
        <v>1841</v>
      </c>
      <c r="C310" s="761" t="s">
        <v>2940</v>
      </c>
      <c r="D310" s="1644"/>
      <c r="E310" s="1144"/>
      <c r="F310" s="1144"/>
      <c r="G310" s="1144" t="s">
        <v>3220</v>
      </c>
    </row>
    <row r="311" spans="1:7" s="649" customFormat="1" ht="15.75" hidden="1">
      <c r="A311" s="794"/>
      <c r="B311" s="812" t="s">
        <v>2306</v>
      </c>
      <c r="C311" s="777" t="s">
        <v>2941</v>
      </c>
      <c r="D311" s="1645"/>
      <c r="E311" s="1170"/>
      <c r="F311" s="1170"/>
      <c r="G311" s="1170"/>
    </row>
    <row r="312" spans="1:7" s="409" customFormat="1" ht="15.75" hidden="1">
      <c r="A312" s="755">
        <v>601</v>
      </c>
      <c r="B312" s="811" t="s">
        <v>2307</v>
      </c>
      <c r="C312" s="756"/>
      <c r="D312" s="743"/>
      <c r="E312" s="1170"/>
      <c r="F312" s="1170"/>
      <c r="G312" s="1170"/>
    </row>
    <row r="313" spans="1:7" s="473" customFormat="1" ht="15.75" hidden="1">
      <c r="A313" s="793"/>
      <c r="B313" s="1329" t="s">
        <v>2308</v>
      </c>
      <c r="C313" s="761" t="s">
        <v>2942</v>
      </c>
      <c r="D313" s="1643" t="s">
        <v>2311</v>
      </c>
      <c r="E313" s="1168"/>
      <c r="F313" s="1168"/>
      <c r="G313" s="1168"/>
    </row>
    <row r="314" spans="1:7" s="473" customFormat="1" ht="15.75" hidden="1">
      <c r="A314" s="793"/>
      <c r="B314" s="1329" t="s">
        <v>2309</v>
      </c>
      <c r="C314" s="761" t="s">
        <v>2943</v>
      </c>
      <c r="D314" s="1644"/>
      <c r="E314" s="1144"/>
      <c r="F314" s="1144"/>
      <c r="G314" s="1144"/>
    </row>
    <row r="315" spans="1:7" s="649" customFormat="1" ht="15.75" hidden="1">
      <c r="A315" s="794"/>
      <c r="B315" s="812" t="s">
        <v>2310</v>
      </c>
      <c r="C315" s="777" t="s">
        <v>2944</v>
      </c>
      <c r="D315" s="1645"/>
      <c r="E315" s="1170"/>
      <c r="F315" s="1170"/>
      <c r="G315" s="1170"/>
    </row>
    <row r="316" spans="1:7" s="409" customFormat="1" ht="15.75" hidden="1">
      <c r="A316" s="755">
        <v>602</v>
      </c>
      <c r="B316" s="811" t="s">
        <v>2312</v>
      </c>
      <c r="C316" s="756"/>
      <c r="D316" s="743"/>
      <c r="E316" s="1170"/>
      <c r="F316" s="1170"/>
      <c r="G316" s="1170"/>
    </row>
    <row r="317" spans="1:7" s="473" customFormat="1" ht="15.75" hidden="1">
      <c r="A317" s="793"/>
      <c r="B317" s="1329" t="s">
        <v>2420</v>
      </c>
      <c r="C317" s="761" t="s">
        <v>2945</v>
      </c>
      <c r="D317" s="1643" t="s">
        <v>2317</v>
      </c>
      <c r="E317" s="1168"/>
      <c r="F317" s="1168"/>
      <c r="G317" s="1168"/>
    </row>
    <row r="318" spans="1:7" s="473" customFormat="1" ht="15.75" hidden="1">
      <c r="A318" s="793"/>
      <c r="B318" s="1329" t="s">
        <v>2421</v>
      </c>
      <c r="C318" s="761" t="s">
        <v>2946</v>
      </c>
      <c r="D318" s="1644"/>
      <c r="E318" s="1144"/>
      <c r="F318" s="1144"/>
      <c r="G318" s="1144"/>
    </row>
    <row r="319" spans="1:7" s="649" customFormat="1" ht="31.5" hidden="1">
      <c r="A319" s="794"/>
      <c r="B319" s="812" t="s">
        <v>2314</v>
      </c>
      <c r="C319" s="777" t="s">
        <v>2947</v>
      </c>
      <c r="D319" s="1645"/>
      <c r="E319" s="1170"/>
      <c r="F319" s="1170"/>
      <c r="G319" s="1170"/>
    </row>
    <row r="320" spans="1:7" s="409" customFormat="1" ht="15.75" hidden="1">
      <c r="A320" s="755">
        <v>603</v>
      </c>
      <c r="B320" s="811" t="s">
        <v>2954</v>
      </c>
      <c r="C320" s="756"/>
      <c r="D320" s="743"/>
      <c r="E320" s="1170"/>
      <c r="F320" s="1170"/>
      <c r="G320" s="1170"/>
    </row>
    <row r="321" spans="1:7" s="473" customFormat="1" ht="15.75" hidden="1">
      <c r="A321" s="793"/>
      <c r="B321" s="1329" t="s">
        <v>2315</v>
      </c>
      <c r="C321" s="761" t="s">
        <v>2948</v>
      </c>
      <c r="D321" s="1643" t="s">
        <v>2318</v>
      </c>
      <c r="E321" s="1168"/>
      <c r="F321" s="1168"/>
      <c r="G321" s="1168"/>
    </row>
    <row r="322" spans="1:7" s="473" customFormat="1" ht="15.75" hidden="1">
      <c r="A322" s="793"/>
      <c r="B322" s="1329" t="s">
        <v>2316</v>
      </c>
      <c r="C322" s="761" t="s">
        <v>2949</v>
      </c>
      <c r="D322" s="1644"/>
      <c r="E322" s="1144"/>
      <c r="F322" s="1144"/>
      <c r="G322" s="1144"/>
    </row>
    <row r="323" spans="1:7" s="649" customFormat="1" ht="15.75" hidden="1">
      <c r="A323" s="794"/>
      <c r="B323" s="812" t="s">
        <v>2962</v>
      </c>
      <c r="C323" s="777" t="s">
        <v>2950</v>
      </c>
      <c r="D323" s="1645"/>
      <c r="E323" s="1170"/>
      <c r="F323" s="1170"/>
      <c r="G323" s="1170"/>
    </row>
    <row r="324" spans="1:7" s="409" customFormat="1" ht="18" customHeight="1" hidden="1">
      <c r="A324" s="755">
        <v>610</v>
      </c>
      <c r="B324" s="811" t="s">
        <v>2319</v>
      </c>
      <c r="C324" s="756"/>
      <c r="D324" s="743"/>
      <c r="E324" s="1170"/>
      <c r="F324" s="1170"/>
      <c r="G324" s="1170"/>
    </row>
    <row r="325" spans="1:7" s="473" customFormat="1" ht="15.75" customHeight="1" hidden="1">
      <c r="A325" s="793"/>
      <c r="B325" s="1329" t="s">
        <v>2305</v>
      </c>
      <c r="C325" s="761" t="s">
        <v>2951</v>
      </c>
      <c r="D325" s="1643" t="s">
        <v>2473</v>
      </c>
      <c r="E325" s="1168"/>
      <c r="F325" s="1168"/>
      <c r="G325" s="1168"/>
    </row>
    <row r="326" spans="1:7" s="473" customFormat="1" ht="15.75" hidden="1">
      <c r="A326" s="793"/>
      <c r="B326" s="1329" t="s">
        <v>2320</v>
      </c>
      <c r="C326" s="761" t="s">
        <v>2952</v>
      </c>
      <c r="D326" s="1644"/>
      <c r="E326" s="1144"/>
      <c r="F326" s="1144"/>
      <c r="G326" s="1144" t="s">
        <v>3221</v>
      </c>
    </row>
    <row r="327" spans="1:7" s="649" customFormat="1" ht="15.75" hidden="1">
      <c r="A327" s="794"/>
      <c r="B327" s="812" t="s">
        <v>2306</v>
      </c>
      <c r="C327" s="777" t="s">
        <v>2953</v>
      </c>
      <c r="D327" s="1645"/>
      <c r="E327" s="1170"/>
      <c r="F327" s="1170"/>
      <c r="G327" s="1170"/>
    </row>
    <row r="328" spans="1:7" s="409" customFormat="1" ht="15.75" hidden="1">
      <c r="A328" s="755">
        <v>611</v>
      </c>
      <c r="B328" s="811" t="s">
        <v>2321</v>
      </c>
      <c r="C328" s="756"/>
      <c r="D328" s="743"/>
      <c r="E328" s="1170"/>
      <c r="F328" s="1170"/>
      <c r="G328" s="1170"/>
    </row>
    <row r="329" spans="1:7" s="473" customFormat="1" ht="15.75" customHeight="1" hidden="1">
      <c r="A329" s="793"/>
      <c r="B329" s="1329" t="s">
        <v>2322</v>
      </c>
      <c r="C329" s="761" t="s">
        <v>2955</v>
      </c>
      <c r="D329" s="1643" t="s">
        <v>2311</v>
      </c>
      <c r="E329" s="1168"/>
      <c r="F329" s="1168"/>
      <c r="G329" s="1168"/>
    </row>
    <row r="330" spans="1:7" s="473" customFormat="1" ht="15.75" hidden="1">
      <c r="A330" s="793"/>
      <c r="B330" s="1329" t="s">
        <v>2323</v>
      </c>
      <c r="C330" s="761" t="s">
        <v>2956</v>
      </c>
      <c r="D330" s="1644"/>
      <c r="E330" s="1144"/>
      <c r="F330" s="1144"/>
      <c r="G330" s="1144"/>
    </row>
    <row r="331" spans="1:7" s="649" customFormat="1" ht="15.75" hidden="1">
      <c r="A331" s="794"/>
      <c r="B331" s="812" t="s">
        <v>2324</v>
      </c>
      <c r="C331" s="777" t="s">
        <v>2957</v>
      </c>
      <c r="D331" s="1645"/>
      <c r="E331" s="1170"/>
      <c r="F331" s="1170"/>
      <c r="G331" s="1170"/>
    </row>
    <row r="332" spans="1:7" s="409" customFormat="1" ht="15.75" hidden="1">
      <c r="A332" s="755">
        <v>612</v>
      </c>
      <c r="B332" s="811" t="s">
        <v>2961</v>
      </c>
      <c r="C332" s="756"/>
      <c r="D332" s="743"/>
      <c r="E332" s="1170"/>
      <c r="F332" s="1170"/>
      <c r="G332" s="1170"/>
    </row>
    <row r="333" spans="1:7" s="473" customFormat="1" ht="15.75" customHeight="1" hidden="1">
      <c r="A333" s="793"/>
      <c r="B333" s="1329" t="s">
        <v>2313</v>
      </c>
      <c r="C333" s="761" t="s">
        <v>2958</v>
      </c>
      <c r="D333" s="1643" t="s">
        <v>2317</v>
      </c>
      <c r="E333" s="1168"/>
      <c r="F333" s="1168"/>
      <c r="G333" s="1168"/>
    </row>
    <row r="334" spans="1:7" s="473" customFormat="1" ht="15.75" hidden="1">
      <c r="A334" s="793"/>
      <c r="B334" s="1329" t="s">
        <v>2325</v>
      </c>
      <c r="C334" s="761" t="s">
        <v>2959</v>
      </c>
      <c r="D334" s="1644"/>
      <c r="E334" s="1144"/>
      <c r="F334" s="1144"/>
      <c r="G334" s="1144"/>
    </row>
    <row r="335" spans="1:7" s="649" customFormat="1" ht="31.5" hidden="1">
      <c r="A335" s="794"/>
      <c r="B335" s="812" t="s">
        <v>2326</v>
      </c>
      <c r="C335" s="777" t="s">
        <v>2960</v>
      </c>
      <c r="D335" s="1645"/>
      <c r="E335" s="1170"/>
      <c r="F335" s="1170"/>
      <c r="G335" s="1170"/>
    </row>
    <row r="336" spans="1:7" s="409" customFormat="1" ht="15.75" hidden="1">
      <c r="A336" s="755">
        <v>613</v>
      </c>
      <c r="B336" s="811" t="s">
        <v>2327</v>
      </c>
      <c r="C336" s="756"/>
      <c r="D336" s="743"/>
      <c r="E336" s="1170"/>
      <c r="F336" s="1170"/>
      <c r="G336" s="1170"/>
    </row>
    <row r="337" spans="1:7" s="473" customFormat="1" ht="15.75" customHeight="1" hidden="1">
      <c r="A337" s="793"/>
      <c r="B337" s="1329" t="s">
        <v>2328</v>
      </c>
      <c r="C337" s="761" t="s">
        <v>2963</v>
      </c>
      <c r="D337" s="1643" t="s">
        <v>2318</v>
      </c>
      <c r="E337" s="1168"/>
      <c r="F337" s="1168"/>
      <c r="G337" s="1168"/>
    </row>
    <row r="338" spans="1:7" s="473" customFormat="1" ht="15.75" hidden="1">
      <c r="A338" s="793"/>
      <c r="B338" s="1329" t="s">
        <v>2329</v>
      </c>
      <c r="C338" s="761" t="s">
        <v>2964</v>
      </c>
      <c r="D338" s="1644"/>
      <c r="E338" s="1144"/>
      <c r="F338" s="1144"/>
      <c r="G338" s="1144"/>
    </row>
    <row r="339" spans="1:7" s="649" customFormat="1" ht="15.75" hidden="1">
      <c r="A339" s="794"/>
      <c r="B339" s="812" t="s">
        <v>2330</v>
      </c>
      <c r="C339" s="777" t="s">
        <v>2965</v>
      </c>
      <c r="D339" s="1645"/>
      <c r="E339" s="1152"/>
      <c r="F339" s="1152"/>
      <c r="G339" s="1152"/>
    </row>
    <row r="340" spans="1:7" s="409" customFormat="1" ht="15.75" hidden="1">
      <c r="A340" s="755">
        <v>620</v>
      </c>
      <c r="B340" s="811" t="s">
        <v>2331</v>
      </c>
      <c r="C340" s="756"/>
      <c r="D340" s="743"/>
      <c r="E340" s="949"/>
      <c r="F340" s="949"/>
      <c r="G340" s="949"/>
    </row>
    <row r="341" spans="1:7" ht="15.75" hidden="1">
      <c r="A341" s="744"/>
      <c r="B341" s="795" t="s">
        <v>2332</v>
      </c>
      <c r="C341" s="744" t="s">
        <v>2966</v>
      </c>
      <c r="D341" s="1012"/>
      <c r="E341" s="1171"/>
      <c r="F341" s="1171"/>
      <c r="G341" s="1171"/>
    </row>
    <row r="342" spans="1:7" ht="30.75" customHeight="1" hidden="1">
      <c r="A342" s="744"/>
      <c r="B342" s="795" t="s">
        <v>2334</v>
      </c>
      <c r="C342" s="744"/>
      <c r="D342" s="1031">
        <v>0.5</v>
      </c>
      <c r="E342" s="1144"/>
      <c r="F342" s="1144"/>
      <c r="G342" s="1144"/>
    </row>
    <row r="343" spans="1:7" s="649" customFormat="1" ht="31.5" hidden="1">
      <c r="A343" s="773"/>
      <c r="B343" s="812" t="s">
        <v>2333</v>
      </c>
      <c r="C343" s="777"/>
      <c r="D343" s="1030">
        <v>0.3</v>
      </c>
      <c r="E343" s="1152"/>
      <c r="F343" s="1152"/>
      <c r="G343" s="1152"/>
    </row>
    <row r="344" spans="1:7" s="409" customFormat="1" ht="15.75" hidden="1">
      <c r="A344" s="755">
        <v>630</v>
      </c>
      <c r="B344" s="811" t="s">
        <v>2335</v>
      </c>
      <c r="C344" s="756"/>
      <c r="D344" s="743"/>
      <c r="E344" s="1114"/>
      <c r="F344" s="1114"/>
      <c r="G344" s="1114"/>
    </row>
    <row r="345" spans="1:7" ht="15.75" hidden="1">
      <c r="A345" s="744"/>
      <c r="B345" s="795" t="s">
        <v>2336</v>
      </c>
      <c r="C345" s="744" t="s">
        <v>2967</v>
      </c>
      <c r="D345" s="1012"/>
      <c r="E345" s="1159"/>
      <c r="F345" s="1159"/>
      <c r="G345" s="1159"/>
    </row>
    <row r="346" spans="1:7" s="423" customFormat="1" ht="15.75" hidden="1">
      <c r="A346" s="744"/>
      <c r="B346" s="795" t="s">
        <v>2337</v>
      </c>
      <c r="C346" s="744"/>
      <c r="D346" s="1013" t="s">
        <v>2968</v>
      </c>
      <c r="E346" s="1172"/>
      <c r="F346" s="1172"/>
      <c r="G346" s="1172"/>
    </row>
    <row r="347" spans="1:7" s="423" customFormat="1" ht="46.5" customHeight="1" hidden="1">
      <c r="A347" s="761"/>
      <c r="B347" s="1329" t="s">
        <v>2338</v>
      </c>
      <c r="C347" s="761"/>
      <c r="D347" s="1328" t="s">
        <v>2970</v>
      </c>
      <c r="E347" s="1153"/>
      <c r="F347" s="1153"/>
      <c r="G347" s="1153"/>
    </row>
    <row r="348" spans="1:7" s="650" customFormat="1" ht="49.5" customHeight="1" hidden="1">
      <c r="A348" s="773"/>
      <c r="B348" s="812" t="s">
        <v>2969</v>
      </c>
      <c r="C348" s="777"/>
      <c r="D348" s="1029" t="s">
        <v>2339</v>
      </c>
      <c r="E348" s="1144"/>
      <c r="F348" s="1144"/>
      <c r="G348" s="1144"/>
    </row>
    <row r="349" spans="1:49" s="728" customFormat="1" ht="15.75" hidden="1">
      <c r="A349" s="775" t="s">
        <v>2014</v>
      </c>
      <c r="B349" s="817"/>
      <c r="C349" s="776"/>
      <c r="D349" s="790"/>
      <c r="E349" s="1170"/>
      <c r="F349" s="1170"/>
      <c r="G349" s="1170"/>
      <c r="H349" s="731"/>
      <c r="I349" s="731"/>
      <c r="J349" s="731"/>
      <c r="K349" s="731"/>
      <c r="L349" s="731"/>
      <c r="M349" s="731"/>
      <c r="N349" s="731"/>
      <c r="O349" s="731"/>
      <c r="P349" s="731"/>
      <c r="Q349" s="731"/>
      <c r="R349" s="731"/>
      <c r="S349" s="731"/>
      <c r="T349" s="731"/>
      <c r="U349" s="731"/>
      <c r="V349" s="731"/>
      <c r="W349" s="731"/>
      <c r="X349" s="731"/>
      <c r="Y349" s="731"/>
      <c r="Z349" s="731"/>
      <c r="AA349" s="731"/>
      <c r="AB349" s="731"/>
      <c r="AC349" s="731"/>
      <c r="AD349" s="731"/>
      <c r="AE349" s="731"/>
      <c r="AF349" s="731"/>
      <c r="AG349" s="731"/>
      <c r="AH349" s="731"/>
      <c r="AI349" s="731"/>
      <c r="AJ349" s="731"/>
      <c r="AK349" s="731"/>
      <c r="AL349" s="731"/>
      <c r="AM349" s="731"/>
      <c r="AN349" s="731"/>
      <c r="AO349" s="731"/>
      <c r="AP349" s="731"/>
      <c r="AQ349" s="731"/>
      <c r="AR349" s="731"/>
      <c r="AS349" s="731"/>
      <c r="AT349" s="731"/>
      <c r="AU349" s="731"/>
      <c r="AV349" s="731"/>
      <c r="AW349" s="731"/>
    </row>
    <row r="350" spans="1:7" s="409" customFormat="1" ht="15.75" hidden="1">
      <c r="A350" s="755">
        <v>700</v>
      </c>
      <c r="B350" s="811" t="s">
        <v>2422</v>
      </c>
      <c r="C350" s="744"/>
      <c r="D350" s="743"/>
      <c r="E350" s="1170"/>
      <c r="F350" s="1170"/>
      <c r="G350" s="1170"/>
    </row>
    <row r="351" spans="1:7" s="473" customFormat="1" ht="15.75" hidden="1">
      <c r="A351" s="793"/>
      <c r="B351" s="1329" t="s">
        <v>2042</v>
      </c>
      <c r="C351" s="761" t="s">
        <v>2971</v>
      </c>
      <c r="D351" s="1643" t="s">
        <v>2067</v>
      </c>
      <c r="E351" s="1168"/>
      <c r="F351" s="1168"/>
      <c r="G351" s="1168"/>
    </row>
    <row r="352" spans="1:7" s="473" customFormat="1" ht="15.75" hidden="1">
      <c r="A352" s="793"/>
      <c r="B352" s="1329" t="s">
        <v>2423</v>
      </c>
      <c r="C352" s="761" t="s">
        <v>2977</v>
      </c>
      <c r="D352" s="1644"/>
      <c r="E352" s="1144"/>
      <c r="F352" s="1144"/>
      <c r="G352" s="1144"/>
    </row>
    <row r="353" spans="1:7" s="649" customFormat="1" ht="15.75" hidden="1">
      <c r="A353" s="794"/>
      <c r="B353" s="812" t="s">
        <v>2044</v>
      </c>
      <c r="C353" s="777" t="s">
        <v>2978</v>
      </c>
      <c r="D353" s="1645"/>
      <c r="E353" s="1170"/>
      <c r="F353" s="1170"/>
      <c r="G353" s="1170"/>
    </row>
    <row r="354" spans="1:7" s="409" customFormat="1" ht="15.75" hidden="1">
      <c r="A354" s="755">
        <v>701</v>
      </c>
      <c r="B354" s="811" t="s">
        <v>2424</v>
      </c>
      <c r="C354" s="744"/>
      <c r="D354" s="743"/>
      <c r="E354" s="1170"/>
      <c r="F354" s="1170"/>
      <c r="G354" s="1170"/>
    </row>
    <row r="355" spans="1:7" s="473" customFormat="1" ht="15.75" hidden="1">
      <c r="A355" s="793"/>
      <c r="B355" s="1329" t="s">
        <v>2045</v>
      </c>
      <c r="C355" s="761" t="s">
        <v>2974</v>
      </c>
      <c r="D355" s="1643" t="s">
        <v>2043</v>
      </c>
      <c r="E355" s="1168"/>
      <c r="F355" s="1168"/>
      <c r="G355" s="1168"/>
    </row>
    <row r="356" spans="1:7" s="473" customFormat="1" ht="15.75" hidden="1">
      <c r="A356" s="793"/>
      <c r="B356" s="1329" t="s">
        <v>2425</v>
      </c>
      <c r="C356" s="761" t="s">
        <v>2972</v>
      </c>
      <c r="D356" s="1644"/>
      <c r="E356" s="1144"/>
      <c r="F356" s="1144"/>
      <c r="G356" s="1144"/>
    </row>
    <row r="357" spans="1:7" s="649" customFormat="1" ht="15.75" hidden="1">
      <c r="A357" s="794"/>
      <c r="B357" s="812" t="s">
        <v>2046</v>
      </c>
      <c r="C357" s="777" t="s">
        <v>2979</v>
      </c>
      <c r="D357" s="1645"/>
      <c r="E357" s="1170"/>
      <c r="F357" s="1170"/>
      <c r="G357" s="1170"/>
    </row>
    <row r="358" spans="1:7" s="409" customFormat="1" ht="15.75" customHeight="1" hidden="1">
      <c r="A358" s="755">
        <v>702</v>
      </c>
      <c r="B358" s="811" t="s">
        <v>2426</v>
      </c>
      <c r="C358" s="744"/>
      <c r="D358" s="743"/>
      <c r="E358" s="1170"/>
      <c r="F358" s="1170"/>
      <c r="G358" s="1170"/>
    </row>
    <row r="359" spans="1:7" s="473" customFormat="1" ht="31.5" hidden="1">
      <c r="A359" s="793"/>
      <c r="B359" s="1329" t="s">
        <v>2047</v>
      </c>
      <c r="C359" s="761" t="s">
        <v>2975</v>
      </c>
      <c r="D359" s="1643" t="s">
        <v>2043</v>
      </c>
      <c r="E359" s="1168"/>
      <c r="F359" s="1168"/>
      <c r="G359" s="1168"/>
    </row>
    <row r="360" spans="1:7" s="473" customFormat="1" ht="31.5" hidden="1">
      <c r="A360" s="793"/>
      <c r="B360" s="1329" t="s">
        <v>2427</v>
      </c>
      <c r="C360" s="761" t="s">
        <v>2980</v>
      </c>
      <c r="D360" s="1644"/>
      <c r="E360" s="1144"/>
      <c r="F360" s="1144"/>
      <c r="G360" s="1144"/>
    </row>
    <row r="361" spans="1:7" s="649" customFormat="1" ht="15.75" customHeight="1" hidden="1">
      <c r="A361" s="794"/>
      <c r="B361" s="812" t="s">
        <v>2048</v>
      </c>
      <c r="C361" s="777" t="s">
        <v>2973</v>
      </c>
      <c r="D361" s="1645"/>
      <c r="E361" s="784"/>
      <c r="F361" s="784"/>
      <c r="G361" s="784"/>
    </row>
    <row r="362" spans="1:7" s="409" customFormat="1" ht="15.75" hidden="1">
      <c r="A362" s="755">
        <v>703</v>
      </c>
      <c r="B362" s="811" t="s">
        <v>2049</v>
      </c>
      <c r="C362" s="744"/>
      <c r="D362" s="743"/>
      <c r="E362" s="531"/>
      <c r="F362" s="531"/>
      <c r="G362" s="531"/>
    </row>
    <row r="363" spans="1:7" ht="15.75" hidden="1">
      <c r="A363" s="744"/>
      <c r="B363" s="795" t="s">
        <v>2050</v>
      </c>
      <c r="C363" s="762" t="s">
        <v>2976</v>
      </c>
      <c r="D363" s="783"/>
      <c r="E363" s="531"/>
      <c r="F363" s="531"/>
      <c r="G363" s="531"/>
    </row>
    <row r="364" spans="1:7" ht="15.75" hidden="1">
      <c r="A364" s="744"/>
      <c r="B364" s="795" t="s">
        <v>2981</v>
      </c>
      <c r="C364" s="762"/>
      <c r="D364" s="1013" t="s">
        <v>2341</v>
      </c>
      <c r="E364" s="531"/>
      <c r="F364" s="531"/>
      <c r="G364" s="531"/>
    </row>
    <row r="365" spans="1:7" ht="15.75" hidden="1">
      <c r="A365" s="744"/>
      <c r="B365" s="795" t="s">
        <v>2340</v>
      </c>
      <c r="C365" s="762"/>
      <c r="D365" s="1013" t="s">
        <v>2341</v>
      </c>
      <c r="E365" s="1114"/>
      <c r="F365" s="1114"/>
      <c r="G365" s="1114"/>
    </row>
    <row r="366" spans="1:7" ht="15.75" hidden="1">
      <c r="A366" s="744"/>
      <c r="B366" s="795" t="s">
        <v>1815</v>
      </c>
      <c r="C366" s="762"/>
      <c r="D366" s="1013" t="s">
        <v>2341</v>
      </c>
      <c r="E366" s="1115"/>
      <c r="F366" s="1115"/>
      <c r="G366" s="1115"/>
    </row>
    <row r="367" spans="1:7" ht="47.25" hidden="1">
      <c r="A367" s="744"/>
      <c r="B367" s="1329" t="s">
        <v>2982</v>
      </c>
      <c r="C367" s="744"/>
      <c r="D367" s="1024" t="s">
        <v>2921</v>
      </c>
      <c r="E367" s="1114"/>
      <c r="F367" s="1114"/>
      <c r="G367" s="1114"/>
    </row>
    <row r="368" spans="1:7" ht="15.75" customHeight="1" hidden="1">
      <c r="A368" s="755"/>
      <c r="B368" s="795" t="s">
        <v>2125</v>
      </c>
      <c r="C368" s="767"/>
      <c r="D368" s="1013" t="s">
        <v>3106</v>
      </c>
      <c r="E368" s="531"/>
      <c r="F368" s="531"/>
      <c r="G368" s="531"/>
    </row>
    <row r="369" spans="1:7" ht="15.75" hidden="1">
      <c r="A369" s="755"/>
      <c r="B369" s="795" t="s">
        <v>1835</v>
      </c>
      <c r="C369" s="744"/>
      <c r="D369" s="1013" t="s">
        <v>2341</v>
      </c>
      <c r="E369" s="784"/>
      <c r="F369" s="784"/>
      <c r="G369" s="784"/>
    </row>
    <row r="370" spans="1:7" ht="15.75" hidden="1">
      <c r="A370" s="744"/>
      <c r="B370" s="795" t="s">
        <v>2428</v>
      </c>
      <c r="C370" s="744"/>
      <c r="D370" s="1013">
        <v>30</v>
      </c>
      <c r="E370" s="1114"/>
      <c r="F370" s="1114"/>
      <c r="G370" s="1114"/>
    </row>
    <row r="371" spans="1:7" ht="15.75" hidden="1">
      <c r="A371" s="744"/>
      <c r="B371" s="795" t="s">
        <v>2051</v>
      </c>
      <c r="C371" s="744"/>
      <c r="D371" s="1013">
        <v>30</v>
      </c>
      <c r="E371" s="1115"/>
      <c r="F371" s="1115"/>
      <c r="G371" s="1115"/>
    </row>
    <row r="372" spans="1:7" ht="15.75" hidden="1">
      <c r="A372" s="744"/>
      <c r="B372" s="795" t="s">
        <v>2430</v>
      </c>
      <c r="C372" s="744"/>
      <c r="D372" s="1013" t="s">
        <v>2214</v>
      </c>
      <c r="E372" s="1142"/>
      <c r="F372" s="1142"/>
      <c r="G372" s="1142"/>
    </row>
    <row r="373" spans="1:7" s="423" customFormat="1" ht="15.75" hidden="1">
      <c r="A373" s="744"/>
      <c r="B373" s="795"/>
      <c r="C373" s="762"/>
      <c r="D373" s="1007" t="s">
        <v>2983</v>
      </c>
      <c r="E373" s="1144"/>
      <c r="F373" s="1144"/>
      <c r="G373" s="1144"/>
    </row>
    <row r="374" spans="1:7" s="437" customFormat="1" ht="48.75" customHeight="1" hidden="1">
      <c r="A374" s="754"/>
      <c r="B374" s="816" t="s">
        <v>2429</v>
      </c>
      <c r="C374" s="754"/>
      <c r="D374" s="1333" t="s">
        <v>2474</v>
      </c>
      <c r="E374" s="1170"/>
      <c r="F374" s="1170"/>
      <c r="G374" s="1170"/>
    </row>
    <row r="375" spans="1:7" s="409" customFormat="1" ht="15.75" hidden="1">
      <c r="A375" s="755">
        <v>710</v>
      </c>
      <c r="B375" s="811" t="s">
        <v>2431</v>
      </c>
      <c r="C375" s="744"/>
      <c r="D375" s="756"/>
      <c r="E375" s="1170"/>
      <c r="F375" s="1170"/>
      <c r="G375" s="1170"/>
    </row>
    <row r="376" spans="1:7" s="473" customFormat="1" ht="15.75" hidden="1">
      <c r="A376" s="793"/>
      <c r="B376" s="1329" t="s">
        <v>2052</v>
      </c>
      <c r="C376" s="761" t="s">
        <v>2984</v>
      </c>
      <c r="D376" s="1643" t="s">
        <v>2697</v>
      </c>
      <c r="E376" s="1168"/>
      <c r="F376" s="1168"/>
      <c r="G376" s="1168"/>
    </row>
    <row r="377" spans="1:7" s="473" customFormat="1" ht="15.75" hidden="1">
      <c r="A377" s="793"/>
      <c r="B377" s="1329" t="s">
        <v>2432</v>
      </c>
      <c r="C377" s="761" t="s">
        <v>2987</v>
      </c>
      <c r="D377" s="1644"/>
      <c r="E377" s="1144"/>
      <c r="F377" s="1144"/>
      <c r="G377" s="1144"/>
    </row>
    <row r="378" spans="1:7" s="649" customFormat="1" ht="15.75" hidden="1">
      <c r="A378" s="794"/>
      <c r="B378" s="812" t="s">
        <v>2053</v>
      </c>
      <c r="C378" s="777" t="s">
        <v>2988</v>
      </c>
      <c r="D378" s="1645"/>
      <c r="E378" s="1170"/>
      <c r="F378" s="1170"/>
      <c r="G378" s="1170"/>
    </row>
    <row r="379" spans="1:7" s="409" customFormat="1" ht="15.75" hidden="1">
      <c r="A379" s="755">
        <v>711</v>
      </c>
      <c r="B379" s="811" t="s">
        <v>2433</v>
      </c>
      <c r="C379" s="744"/>
      <c r="D379" s="743"/>
      <c r="E379" s="1170"/>
      <c r="F379" s="1170"/>
      <c r="G379" s="1170"/>
    </row>
    <row r="380" spans="1:7" s="473" customFormat="1" ht="15.75" customHeight="1" hidden="1">
      <c r="A380" s="793"/>
      <c r="B380" s="1329" t="s">
        <v>2054</v>
      </c>
      <c r="C380" s="761" t="s">
        <v>2985</v>
      </c>
      <c r="D380" s="1643" t="s">
        <v>2697</v>
      </c>
      <c r="E380" s="1168"/>
      <c r="F380" s="1168"/>
      <c r="G380" s="1168"/>
    </row>
    <row r="381" spans="1:7" s="473" customFormat="1" ht="15.75" hidden="1">
      <c r="A381" s="793"/>
      <c r="B381" s="1329" t="s">
        <v>2055</v>
      </c>
      <c r="C381" s="761" t="s">
        <v>2989</v>
      </c>
      <c r="D381" s="1644"/>
      <c r="E381" s="1144"/>
      <c r="F381" s="1144"/>
      <c r="G381" s="1144"/>
    </row>
    <row r="382" spans="1:7" s="649" customFormat="1" ht="15.75" hidden="1">
      <c r="A382" s="794"/>
      <c r="B382" s="812" t="s">
        <v>2056</v>
      </c>
      <c r="C382" s="777" t="s">
        <v>2990</v>
      </c>
      <c r="D382" s="1645"/>
      <c r="E382" s="1170"/>
      <c r="F382" s="1170"/>
      <c r="G382" s="1170"/>
    </row>
    <row r="383" spans="1:7" s="409" customFormat="1" ht="15.75" hidden="1">
      <c r="A383" s="755">
        <v>712</v>
      </c>
      <c r="B383" s="811" t="s">
        <v>2057</v>
      </c>
      <c r="C383" s="744"/>
      <c r="D383" s="743"/>
      <c r="E383" s="1170"/>
      <c r="F383" s="1170"/>
      <c r="G383" s="1170"/>
    </row>
    <row r="384" spans="1:7" s="473" customFormat="1" ht="15.75" customHeight="1" hidden="1">
      <c r="A384" s="793"/>
      <c r="B384" s="1329" t="s">
        <v>2058</v>
      </c>
      <c r="C384" s="761" t="s">
        <v>2986</v>
      </c>
      <c r="D384" s="1643" t="s">
        <v>2697</v>
      </c>
      <c r="E384" s="1168"/>
      <c r="F384" s="1168"/>
      <c r="G384" s="1168"/>
    </row>
    <row r="385" spans="1:7" s="473" customFormat="1" ht="15.75" hidden="1">
      <c r="A385" s="793"/>
      <c r="B385" s="1329" t="s">
        <v>2059</v>
      </c>
      <c r="C385" s="761" t="s">
        <v>2991</v>
      </c>
      <c r="D385" s="1644"/>
      <c r="E385" s="1144"/>
      <c r="F385" s="1144"/>
      <c r="G385" s="1144"/>
    </row>
    <row r="386" spans="1:7" s="649" customFormat="1" ht="31.5" hidden="1">
      <c r="A386" s="794"/>
      <c r="B386" s="812" t="s">
        <v>2060</v>
      </c>
      <c r="C386" s="777" t="s">
        <v>2992</v>
      </c>
      <c r="D386" s="1645"/>
      <c r="E386" s="531"/>
      <c r="F386" s="531"/>
      <c r="G386" s="531"/>
    </row>
    <row r="387" spans="1:7" s="409" customFormat="1" ht="15.75" hidden="1">
      <c r="A387" s="755">
        <v>720</v>
      </c>
      <c r="B387" s="811" t="s">
        <v>2061</v>
      </c>
      <c r="C387" s="744"/>
      <c r="D387" s="743"/>
      <c r="E387" s="1173"/>
      <c r="F387" s="1173"/>
      <c r="G387" s="1173"/>
    </row>
    <row r="388" spans="1:7" ht="31.5" customHeight="1" hidden="1">
      <c r="A388" s="744"/>
      <c r="B388" s="815" t="s">
        <v>2062</v>
      </c>
      <c r="C388" s="779" t="s">
        <v>2993</v>
      </c>
      <c r="D388" s="1007" t="s">
        <v>2994</v>
      </c>
      <c r="E388" s="1153"/>
      <c r="F388" s="1153"/>
      <c r="G388" s="1153"/>
    </row>
    <row r="389" spans="1:7" s="648" customFormat="1" ht="15.75" customHeight="1" hidden="1">
      <c r="A389" s="773"/>
      <c r="B389" s="812" t="s">
        <v>2063</v>
      </c>
      <c r="C389" s="777"/>
      <c r="D389" s="1015" t="s">
        <v>2342</v>
      </c>
      <c r="E389" s="1144"/>
      <c r="F389" s="1144"/>
      <c r="G389" s="1144"/>
    </row>
    <row r="390" spans="1:7" s="437" customFormat="1" ht="15.75" hidden="1">
      <c r="A390" s="775" t="s">
        <v>2015</v>
      </c>
      <c r="B390" s="817"/>
      <c r="C390" s="776"/>
      <c r="D390" s="790"/>
      <c r="E390" s="784"/>
      <c r="F390" s="784"/>
      <c r="G390" s="784"/>
    </row>
    <row r="391" spans="1:7" s="409" customFormat="1" ht="31.5" hidden="1">
      <c r="A391" s="755">
        <v>810</v>
      </c>
      <c r="B391" s="811" t="s">
        <v>2016</v>
      </c>
      <c r="C391" s="744"/>
      <c r="D391" s="743"/>
      <c r="E391" s="784"/>
      <c r="F391" s="784"/>
      <c r="G391" s="784"/>
    </row>
    <row r="392" spans="1:7" s="437" customFormat="1" ht="31.5" hidden="1">
      <c r="A392" s="763"/>
      <c r="B392" s="795" t="s">
        <v>2343</v>
      </c>
      <c r="C392" s="744" t="s">
        <v>2995</v>
      </c>
      <c r="D392" s="1013">
        <v>0</v>
      </c>
      <c r="E392" s="784"/>
      <c r="F392" s="784"/>
      <c r="G392" s="784"/>
    </row>
    <row r="393" spans="1:7" s="437" customFormat="1" ht="15.75" hidden="1">
      <c r="A393" s="755"/>
      <c r="B393" s="795" t="s">
        <v>2344</v>
      </c>
      <c r="C393" s="744" t="s">
        <v>2996</v>
      </c>
      <c r="D393" s="1013"/>
      <c r="E393" s="784"/>
      <c r="F393" s="784"/>
      <c r="G393" s="784"/>
    </row>
    <row r="394" spans="1:7" s="437" customFormat="1" ht="15.75" customHeight="1" hidden="1">
      <c r="A394" s="755">
        <v>810</v>
      </c>
      <c r="B394" s="795" t="s">
        <v>2345</v>
      </c>
      <c r="C394" s="744"/>
      <c r="D394" s="1013">
        <v>0</v>
      </c>
      <c r="E394" s="1152"/>
      <c r="F394" s="1152"/>
      <c r="G394" s="1152"/>
    </row>
    <row r="395" spans="1:7" s="437" customFormat="1" ht="31.5" hidden="1">
      <c r="A395" s="763"/>
      <c r="B395" s="795" t="s">
        <v>3001</v>
      </c>
      <c r="C395" s="744"/>
      <c r="D395" s="1013">
        <v>0</v>
      </c>
      <c r="E395" s="1142"/>
      <c r="F395" s="1142"/>
      <c r="G395" s="1142"/>
    </row>
    <row r="396" spans="1:7" s="437" customFormat="1" ht="15.75" hidden="1">
      <c r="A396" s="763"/>
      <c r="B396" s="795" t="s">
        <v>3002</v>
      </c>
      <c r="C396" s="744"/>
      <c r="D396" s="1012"/>
      <c r="E396" s="1142"/>
      <c r="F396" s="1142"/>
      <c r="G396" s="1142"/>
    </row>
    <row r="397" spans="1:7" s="437" customFormat="1" ht="15.75" hidden="1">
      <c r="A397" s="763"/>
      <c r="B397" s="795" t="s">
        <v>2346</v>
      </c>
      <c r="C397" s="744"/>
      <c r="D397" s="1012" t="s">
        <v>1989</v>
      </c>
      <c r="E397" s="1142"/>
      <c r="F397" s="1142"/>
      <c r="G397" s="1142"/>
    </row>
    <row r="398" spans="1:7" s="437" customFormat="1" ht="15.75" hidden="1">
      <c r="A398" s="763"/>
      <c r="B398" s="795" t="s">
        <v>2347</v>
      </c>
      <c r="C398" s="744"/>
      <c r="D398" s="1012" t="s">
        <v>1990</v>
      </c>
      <c r="E398" s="1142"/>
      <c r="F398" s="1142"/>
      <c r="G398" s="1142"/>
    </row>
    <row r="399" spans="1:7" s="437" customFormat="1" ht="15.75" hidden="1">
      <c r="A399" s="763"/>
      <c r="B399" s="795" t="s">
        <v>2348</v>
      </c>
      <c r="C399" s="744"/>
      <c r="D399" s="1012" t="s">
        <v>1990</v>
      </c>
      <c r="E399" s="784"/>
      <c r="F399" s="784"/>
      <c r="G399" s="784"/>
    </row>
    <row r="400" spans="1:7" s="437" customFormat="1" ht="15.75" hidden="1">
      <c r="A400" s="763"/>
      <c r="B400" s="795" t="s">
        <v>2349</v>
      </c>
      <c r="C400" s="744"/>
      <c r="D400" s="1012" t="s">
        <v>1991</v>
      </c>
      <c r="E400" s="784"/>
      <c r="F400" s="784"/>
      <c r="G400" s="784"/>
    </row>
    <row r="401" spans="1:7" s="437" customFormat="1" ht="31.5" hidden="1">
      <c r="A401" s="763"/>
      <c r="B401" s="795" t="s">
        <v>3283</v>
      </c>
      <c r="C401" s="761" t="s">
        <v>2997</v>
      </c>
      <c r="D401" s="1037">
        <v>140</v>
      </c>
      <c r="E401" s="1142"/>
      <c r="F401" s="1142"/>
      <c r="G401" s="1142"/>
    </row>
    <row r="402" spans="1:7" s="437" customFormat="1" ht="15.75" hidden="1">
      <c r="A402" s="763"/>
      <c r="B402" s="795" t="s">
        <v>2350</v>
      </c>
      <c r="C402" s="744" t="s">
        <v>2998</v>
      </c>
      <c r="D402" s="783"/>
      <c r="E402" s="784"/>
      <c r="F402" s="784"/>
      <c r="G402" s="784"/>
    </row>
    <row r="403" spans="1:7" s="437" customFormat="1" ht="15.75" hidden="1">
      <c r="A403" s="763"/>
      <c r="B403" s="795" t="s">
        <v>2351</v>
      </c>
      <c r="C403" s="744"/>
      <c r="D403" s="1012" t="s">
        <v>3003</v>
      </c>
      <c r="E403" s="784"/>
      <c r="F403" s="784"/>
      <c r="G403" s="784"/>
    </row>
    <row r="404" spans="1:7" s="437" customFormat="1" ht="15.75" hidden="1">
      <c r="A404" s="763"/>
      <c r="B404" s="795" t="s">
        <v>2353</v>
      </c>
      <c r="C404" s="744"/>
      <c r="D404" s="1013">
        <v>0</v>
      </c>
      <c r="E404" s="784"/>
      <c r="F404" s="784"/>
      <c r="G404" s="784"/>
    </row>
    <row r="405" spans="1:7" s="437" customFormat="1" ht="15.75" hidden="1">
      <c r="A405" s="763"/>
      <c r="B405" s="795" t="s">
        <v>2352</v>
      </c>
      <c r="C405" s="744"/>
      <c r="D405" s="1013">
        <v>15</v>
      </c>
      <c r="E405" s="784"/>
      <c r="F405" s="784"/>
      <c r="G405" s="784"/>
    </row>
    <row r="406" spans="1:7" s="437" customFormat="1" ht="15.75" hidden="1">
      <c r="A406" s="763"/>
      <c r="B406" s="795" t="s">
        <v>2354</v>
      </c>
      <c r="C406" s="744"/>
      <c r="D406" s="1013">
        <v>0</v>
      </c>
      <c r="E406" s="784"/>
      <c r="F406" s="784"/>
      <c r="G406" s="784"/>
    </row>
    <row r="407" spans="1:7" s="437" customFormat="1" ht="15.75" hidden="1">
      <c r="A407" s="763"/>
      <c r="B407" s="795" t="s">
        <v>2355</v>
      </c>
      <c r="C407" s="744"/>
      <c r="D407" s="1013">
        <v>1</v>
      </c>
      <c r="E407" s="784"/>
      <c r="F407" s="784"/>
      <c r="G407" s="784"/>
    </row>
    <row r="408" spans="1:7" s="437" customFormat="1" ht="15.75" hidden="1">
      <c r="A408" s="763"/>
      <c r="B408" s="795" t="s">
        <v>3004</v>
      </c>
      <c r="C408" s="744"/>
      <c r="D408" s="1013">
        <v>1</v>
      </c>
      <c r="E408" s="784"/>
      <c r="F408" s="784"/>
      <c r="G408" s="784"/>
    </row>
    <row r="409" spans="1:7" s="437" customFormat="1" ht="15.75" hidden="1">
      <c r="A409" s="763"/>
      <c r="B409" s="795" t="s">
        <v>2435</v>
      </c>
      <c r="C409" s="744"/>
      <c r="D409" s="1013">
        <v>1.5</v>
      </c>
      <c r="E409" s="1142"/>
      <c r="F409" s="1142"/>
      <c r="G409" s="1142"/>
    </row>
    <row r="410" spans="1:7" s="437" customFormat="1" ht="15.75" hidden="1">
      <c r="A410" s="763"/>
      <c r="B410" s="795" t="s">
        <v>2436</v>
      </c>
      <c r="C410" s="744"/>
      <c r="D410" s="1013">
        <v>0</v>
      </c>
      <c r="E410" s="1142"/>
      <c r="F410" s="1142"/>
      <c r="G410" s="1142"/>
    </row>
    <row r="411" spans="1:7" s="437" customFormat="1" ht="15.75" hidden="1">
      <c r="A411" s="755"/>
      <c r="B411" s="795" t="s">
        <v>2437</v>
      </c>
      <c r="C411" s="744"/>
      <c r="D411" s="1012" t="s">
        <v>1828</v>
      </c>
      <c r="E411" s="1142"/>
      <c r="F411" s="1142"/>
      <c r="G411" s="1142"/>
    </row>
    <row r="412" spans="1:7" s="437" customFormat="1" ht="15.75" hidden="1">
      <c r="A412" s="755"/>
      <c r="B412" s="795" t="s">
        <v>3005</v>
      </c>
      <c r="C412" s="744"/>
      <c r="D412" s="1012" t="s">
        <v>1829</v>
      </c>
      <c r="E412" s="1142"/>
      <c r="F412" s="1142"/>
      <c r="G412" s="1142"/>
    </row>
    <row r="413" spans="1:7" s="437" customFormat="1" ht="15.75" hidden="1">
      <c r="A413" s="763"/>
      <c r="B413" s="795" t="s">
        <v>3006</v>
      </c>
      <c r="C413" s="744"/>
      <c r="D413" s="1012" t="s">
        <v>1830</v>
      </c>
      <c r="E413" s="784"/>
      <c r="F413" s="784"/>
      <c r="G413" s="784"/>
    </row>
    <row r="414" spans="1:7" s="437" customFormat="1" ht="15.75" hidden="1">
      <c r="A414" s="763"/>
      <c r="B414" s="795" t="s">
        <v>3007</v>
      </c>
      <c r="C414" s="744"/>
      <c r="D414" s="1012" t="s">
        <v>1831</v>
      </c>
      <c r="E414" s="999"/>
      <c r="F414" s="999"/>
      <c r="G414" s="999"/>
    </row>
    <row r="415" spans="1:7" s="437" customFormat="1" ht="31.5" hidden="1">
      <c r="A415" s="763"/>
      <c r="B415" s="795" t="s">
        <v>3008</v>
      </c>
      <c r="C415" s="744" t="s">
        <v>2999</v>
      </c>
      <c r="D415" s="1013">
        <v>18</v>
      </c>
      <c r="E415" s="1144"/>
      <c r="F415" s="1144"/>
      <c r="G415" s="1144"/>
    </row>
    <row r="416" spans="1:7" s="437" customFormat="1" ht="31.5" hidden="1">
      <c r="A416" s="764"/>
      <c r="B416" s="816" t="s">
        <v>3009</v>
      </c>
      <c r="C416" s="754" t="s">
        <v>3000</v>
      </c>
      <c r="D416" s="1032">
        <v>10</v>
      </c>
      <c r="E416" s="784"/>
      <c r="F416" s="784"/>
      <c r="G416" s="784"/>
    </row>
    <row r="417" spans="1:7" s="409" customFormat="1" ht="31.5" hidden="1">
      <c r="A417" s="755">
        <v>811</v>
      </c>
      <c r="B417" s="811" t="s">
        <v>3010</v>
      </c>
      <c r="C417" s="744"/>
      <c r="D417" s="743"/>
      <c r="E417" s="784"/>
      <c r="F417" s="784"/>
      <c r="G417" s="784"/>
    </row>
    <row r="418" spans="1:7" s="437" customFormat="1" ht="31.5" hidden="1">
      <c r="A418" s="763"/>
      <c r="B418" s="795" t="s">
        <v>2017</v>
      </c>
      <c r="C418" s="744" t="s">
        <v>3011</v>
      </c>
      <c r="D418" s="1013">
        <v>0</v>
      </c>
      <c r="E418" s="784"/>
      <c r="F418" s="784"/>
      <c r="G418" s="784"/>
    </row>
    <row r="419" spans="1:7" s="437" customFormat="1" ht="15.75" hidden="1">
      <c r="A419" s="755"/>
      <c r="B419" s="795" t="s">
        <v>1816</v>
      </c>
      <c r="C419" s="744" t="s">
        <v>3012</v>
      </c>
      <c r="D419" s="1013"/>
      <c r="E419" s="784"/>
      <c r="F419" s="784"/>
      <c r="G419" s="784"/>
    </row>
    <row r="420" spans="1:7" s="437" customFormat="1" ht="15.75" customHeight="1" hidden="1">
      <c r="A420" s="763"/>
      <c r="B420" s="795" t="s">
        <v>2440</v>
      </c>
      <c r="C420" s="744"/>
      <c r="D420" s="1013">
        <v>0</v>
      </c>
      <c r="E420" s="1152"/>
      <c r="F420" s="1152"/>
      <c r="G420" s="1152"/>
    </row>
    <row r="421" spans="1:7" s="437" customFormat="1" ht="31.5" hidden="1">
      <c r="A421" s="763"/>
      <c r="B421" s="795" t="s">
        <v>2441</v>
      </c>
      <c r="C421" s="744"/>
      <c r="D421" s="1013">
        <v>0</v>
      </c>
      <c r="E421" s="1142"/>
      <c r="F421" s="1142"/>
      <c r="G421" s="1142"/>
    </row>
    <row r="422" spans="1:7" s="437" customFormat="1" ht="15.75" hidden="1">
      <c r="A422" s="763"/>
      <c r="B422" s="795" t="s">
        <v>2442</v>
      </c>
      <c r="C422" s="744"/>
      <c r="D422" s="1012"/>
      <c r="E422" s="1142"/>
      <c r="F422" s="1142"/>
      <c r="G422" s="1142"/>
    </row>
    <row r="423" spans="1:7" s="437" customFormat="1" ht="15.75" hidden="1">
      <c r="A423" s="763"/>
      <c r="B423" s="795" t="s">
        <v>2346</v>
      </c>
      <c r="C423" s="744"/>
      <c r="D423" s="1012" t="s">
        <v>1989</v>
      </c>
      <c r="E423" s="1142"/>
      <c r="F423" s="1142"/>
      <c r="G423" s="1142"/>
    </row>
    <row r="424" spans="1:7" s="437" customFormat="1" ht="15.75" hidden="1">
      <c r="A424" s="763"/>
      <c r="B424" s="795" t="s">
        <v>2347</v>
      </c>
      <c r="C424" s="744"/>
      <c r="D424" s="1012" t="s">
        <v>1990</v>
      </c>
      <c r="E424" s="1142"/>
      <c r="F424" s="1142"/>
      <c r="G424" s="1142"/>
    </row>
    <row r="425" spans="1:7" s="437" customFormat="1" ht="15.75" hidden="1">
      <c r="A425" s="763"/>
      <c r="B425" s="795" t="s">
        <v>2348</v>
      </c>
      <c r="C425" s="744"/>
      <c r="D425" s="1012" t="s">
        <v>1990</v>
      </c>
      <c r="E425" s="784"/>
      <c r="F425" s="784"/>
      <c r="G425" s="784"/>
    </row>
    <row r="426" spans="1:7" s="437" customFormat="1" ht="15.75" hidden="1">
      <c r="A426" s="763"/>
      <c r="B426" s="795" t="s">
        <v>2349</v>
      </c>
      <c r="C426" s="744"/>
      <c r="D426" s="1012" t="s">
        <v>1991</v>
      </c>
      <c r="E426" s="784"/>
      <c r="F426" s="784"/>
      <c r="G426" s="784"/>
    </row>
    <row r="427" spans="1:7" s="437" customFormat="1" ht="30.75" customHeight="1" hidden="1">
      <c r="A427" s="763"/>
      <c r="B427" s="795" t="s">
        <v>2366</v>
      </c>
      <c r="C427" s="761" t="s">
        <v>3013</v>
      </c>
      <c r="D427" s="1037">
        <v>140</v>
      </c>
      <c r="E427" s="1142"/>
      <c r="F427" s="1142"/>
      <c r="G427" s="1142"/>
    </row>
    <row r="428" spans="1:7" s="437" customFormat="1" ht="15.75" hidden="1">
      <c r="A428" s="763"/>
      <c r="B428" s="795" t="s">
        <v>2443</v>
      </c>
      <c r="C428" s="744" t="s">
        <v>3014</v>
      </c>
      <c r="D428" s="783"/>
      <c r="E428" s="784"/>
      <c r="F428" s="784"/>
      <c r="G428" s="784"/>
    </row>
    <row r="429" spans="1:7" s="437" customFormat="1" ht="15.75" hidden="1">
      <c r="A429" s="763"/>
      <c r="B429" s="795" t="s">
        <v>2476</v>
      </c>
      <c r="C429" s="744"/>
      <c r="D429" s="1012" t="s">
        <v>1832</v>
      </c>
      <c r="E429" s="784"/>
      <c r="F429" s="784"/>
      <c r="G429" s="784"/>
    </row>
    <row r="430" spans="1:7" s="437" customFormat="1" ht="15.75" hidden="1">
      <c r="A430" s="763"/>
      <c r="B430" s="795" t="s">
        <v>2444</v>
      </c>
      <c r="C430" s="744"/>
      <c r="D430" s="1013">
        <v>0</v>
      </c>
      <c r="E430" s="784"/>
      <c r="F430" s="784"/>
      <c r="G430" s="784"/>
    </row>
    <row r="431" spans="1:7" s="437" customFormat="1" ht="15.75" hidden="1">
      <c r="A431" s="755"/>
      <c r="B431" s="795" t="s">
        <v>2352</v>
      </c>
      <c r="C431" s="744"/>
      <c r="D431" s="1013">
        <v>15</v>
      </c>
      <c r="E431" s="784"/>
      <c r="F431" s="784"/>
      <c r="G431" s="784"/>
    </row>
    <row r="432" spans="1:7" s="437" customFormat="1" ht="15.75" hidden="1">
      <c r="A432" s="763"/>
      <c r="B432" s="795" t="s">
        <v>2445</v>
      </c>
      <c r="C432" s="744"/>
      <c r="D432" s="1013">
        <v>0</v>
      </c>
      <c r="E432" s="784"/>
      <c r="F432" s="784"/>
      <c r="G432" s="784"/>
    </row>
    <row r="433" spans="1:7" s="437" customFormat="1" ht="15.75" hidden="1">
      <c r="A433" s="763"/>
      <c r="B433" s="795" t="s">
        <v>2355</v>
      </c>
      <c r="C433" s="744"/>
      <c r="D433" s="1013">
        <v>1</v>
      </c>
      <c r="E433" s="784"/>
      <c r="F433" s="784"/>
      <c r="G433" s="784"/>
    </row>
    <row r="434" spans="1:7" s="437" customFormat="1" ht="15.75" hidden="1">
      <c r="A434" s="763"/>
      <c r="B434" s="795" t="s">
        <v>2434</v>
      </c>
      <c r="C434" s="744"/>
      <c r="D434" s="1013">
        <v>1</v>
      </c>
      <c r="E434" s="784"/>
      <c r="F434" s="784"/>
      <c r="G434" s="784"/>
    </row>
    <row r="435" spans="1:7" s="437" customFormat="1" ht="15.75" hidden="1">
      <c r="A435" s="763"/>
      <c r="B435" s="795" t="s">
        <v>2435</v>
      </c>
      <c r="C435" s="744"/>
      <c r="D435" s="1013">
        <v>1.5</v>
      </c>
      <c r="E435" s="1142"/>
      <c r="F435" s="1142"/>
      <c r="G435" s="1142"/>
    </row>
    <row r="436" spans="1:7" s="437" customFormat="1" ht="15.75" hidden="1">
      <c r="A436" s="763"/>
      <c r="B436" s="795" t="s">
        <v>2436</v>
      </c>
      <c r="C436" s="744"/>
      <c r="D436" s="1013">
        <v>0</v>
      </c>
      <c r="E436" s="1142"/>
      <c r="F436" s="1142"/>
      <c r="G436" s="1142"/>
    </row>
    <row r="437" spans="1:7" s="437" customFormat="1" ht="15.75" hidden="1">
      <c r="A437" s="763"/>
      <c r="B437" s="795" t="s">
        <v>3018</v>
      </c>
      <c r="C437" s="744"/>
      <c r="D437" s="1012" t="s">
        <v>1828</v>
      </c>
      <c r="E437" s="1142"/>
      <c r="F437" s="1142"/>
      <c r="G437" s="1142"/>
    </row>
    <row r="438" spans="1:7" s="437" customFormat="1" ht="15.75" hidden="1">
      <c r="A438" s="763"/>
      <c r="B438" s="795" t="s">
        <v>3017</v>
      </c>
      <c r="C438" s="744"/>
      <c r="D438" s="1012" t="s">
        <v>1829</v>
      </c>
      <c r="E438" s="1142"/>
      <c r="F438" s="1142"/>
      <c r="G438" s="1142"/>
    </row>
    <row r="439" spans="1:7" s="437" customFormat="1" ht="15.75" hidden="1">
      <c r="A439" s="763"/>
      <c r="B439" s="795" t="s">
        <v>3006</v>
      </c>
      <c r="C439" s="744"/>
      <c r="D439" s="1012" t="s">
        <v>1830</v>
      </c>
      <c r="E439" s="784"/>
      <c r="F439" s="784"/>
      <c r="G439" s="784"/>
    </row>
    <row r="440" spans="1:7" s="437" customFormat="1" ht="15.75" hidden="1">
      <c r="A440" s="763"/>
      <c r="B440" s="795" t="s">
        <v>3019</v>
      </c>
      <c r="C440" s="744"/>
      <c r="D440" s="1012" t="s">
        <v>1831</v>
      </c>
      <c r="E440" s="999"/>
      <c r="F440" s="999"/>
      <c r="G440" s="999"/>
    </row>
    <row r="441" spans="1:7" s="409" customFormat="1" ht="31.5" hidden="1">
      <c r="A441" s="763"/>
      <c r="B441" s="795" t="s">
        <v>2438</v>
      </c>
      <c r="C441" s="744" t="s">
        <v>3015</v>
      </c>
      <c r="D441" s="1013">
        <v>18</v>
      </c>
      <c r="E441" s="1144"/>
      <c r="F441" s="1144"/>
      <c r="G441" s="1144"/>
    </row>
    <row r="442" spans="1:7" s="437" customFormat="1" ht="31.5" hidden="1">
      <c r="A442" s="764"/>
      <c r="B442" s="816" t="s">
        <v>2439</v>
      </c>
      <c r="C442" s="754" t="s">
        <v>3016</v>
      </c>
      <c r="D442" s="1032">
        <v>10</v>
      </c>
      <c r="E442" s="784"/>
      <c r="F442" s="784"/>
      <c r="G442" s="784"/>
    </row>
    <row r="443" spans="1:7" s="409" customFormat="1" ht="31.5" hidden="1">
      <c r="A443" s="755">
        <v>812</v>
      </c>
      <c r="B443" s="811" t="s">
        <v>3020</v>
      </c>
      <c r="C443" s="744"/>
      <c r="D443" s="743"/>
      <c r="E443" s="784"/>
      <c r="F443" s="784"/>
      <c r="G443" s="784"/>
    </row>
    <row r="444" spans="1:7" s="437" customFormat="1" ht="31.5" hidden="1">
      <c r="A444" s="763"/>
      <c r="B444" s="795" t="s">
        <v>2446</v>
      </c>
      <c r="C444" s="744" t="s">
        <v>3021</v>
      </c>
      <c r="D444" s="1013">
        <v>0</v>
      </c>
      <c r="E444" s="784"/>
      <c r="F444" s="784"/>
      <c r="G444" s="784"/>
    </row>
    <row r="445" spans="1:7" s="437" customFormat="1" ht="15.75" hidden="1">
      <c r="A445" s="755"/>
      <c r="B445" s="795" t="s">
        <v>2018</v>
      </c>
      <c r="C445" s="744" t="s">
        <v>3022</v>
      </c>
      <c r="D445" s="1013"/>
      <c r="E445" s="784"/>
      <c r="F445" s="784"/>
      <c r="G445" s="784"/>
    </row>
    <row r="446" spans="1:7" s="437" customFormat="1" ht="15.75" customHeight="1" hidden="1">
      <c r="A446" s="763"/>
      <c r="B446" s="795" t="s">
        <v>2447</v>
      </c>
      <c r="C446" s="744"/>
      <c r="D446" s="1013">
        <v>0</v>
      </c>
      <c r="E446" s="1152"/>
      <c r="F446" s="1152"/>
      <c r="G446" s="1152"/>
    </row>
    <row r="447" spans="1:7" s="437" customFormat="1" ht="31.5" hidden="1">
      <c r="A447" s="763"/>
      <c r="B447" s="795" t="s">
        <v>3023</v>
      </c>
      <c r="C447" s="744"/>
      <c r="D447" s="1013">
        <v>1</v>
      </c>
      <c r="E447" s="1142"/>
      <c r="F447" s="1142"/>
      <c r="G447" s="1142"/>
    </row>
    <row r="448" spans="1:7" s="437" customFormat="1" ht="15.75" hidden="1">
      <c r="A448" s="763"/>
      <c r="B448" s="795" t="s">
        <v>2442</v>
      </c>
      <c r="C448" s="744"/>
      <c r="D448" s="1012"/>
      <c r="E448" s="1142"/>
      <c r="F448" s="1142"/>
      <c r="G448" s="1142"/>
    </row>
    <row r="449" spans="1:7" s="437" customFormat="1" ht="15.75" hidden="1">
      <c r="A449" s="763"/>
      <c r="B449" s="795" t="s">
        <v>2346</v>
      </c>
      <c r="C449" s="744"/>
      <c r="D449" s="1012" t="s">
        <v>1989</v>
      </c>
      <c r="E449" s="1142"/>
      <c r="F449" s="1142"/>
      <c r="G449" s="1142"/>
    </row>
    <row r="450" spans="1:7" s="437" customFormat="1" ht="15.75" hidden="1">
      <c r="A450" s="763"/>
      <c r="B450" s="795" t="s">
        <v>3024</v>
      </c>
      <c r="C450" s="744"/>
      <c r="D450" s="1012" t="s">
        <v>1990</v>
      </c>
      <c r="E450" s="1142"/>
      <c r="F450" s="1142"/>
      <c r="G450" s="1142"/>
    </row>
    <row r="451" spans="1:7" s="437" customFormat="1" ht="15.75" hidden="1">
      <c r="A451" s="763"/>
      <c r="B451" s="795" t="s">
        <v>3025</v>
      </c>
      <c r="C451" s="744"/>
      <c r="D451" s="1012" t="s">
        <v>1990</v>
      </c>
      <c r="E451" s="784"/>
      <c r="F451" s="784"/>
      <c r="G451" s="784"/>
    </row>
    <row r="452" spans="1:7" s="437" customFormat="1" ht="15.75" hidden="1">
      <c r="A452" s="763"/>
      <c r="B452" s="795" t="s">
        <v>2349</v>
      </c>
      <c r="C452" s="744"/>
      <c r="D452" s="1012" t="s">
        <v>1991</v>
      </c>
      <c r="E452" s="784"/>
      <c r="F452" s="784"/>
      <c r="G452" s="784"/>
    </row>
    <row r="453" spans="1:7" s="437" customFormat="1" ht="47.25" hidden="1">
      <c r="A453" s="770">
        <v>812</v>
      </c>
      <c r="B453" s="795" t="s">
        <v>2448</v>
      </c>
      <c r="C453" s="779" t="s">
        <v>3026</v>
      </c>
      <c r="D453" s="1037">
        <v>140</v>
      </c>
      <c r="E453" s="1142"/>
      <c r="F453" s="1142"/>
      <c r="G453" s="1142"/>
    </row>
    <row r="454" spans="1:7" s="437" customFormat="1" ht="15.75" hidden="1">
      <c r="A454" s="763"/>
      <c r="B454" s="795" t="s">
        <v>2443</v>
      </c>
      <c r="C454" s="744" t="s">
        <v>3027</v>
      </c>
      <c r="D454" s="783"/>
      <c r="E454" s="784"/>
      <c r="F454" s="784"/>
      <c r="G454" s="784"/>
    </row>
    <row r="455" spans="1:7" s="437" customFormat="1" ht="15.75" hidden="1">
      <c r="A455" s="763"/>
      <c r="B455" s="795" t="s">
        <v>2477</v>
      </c>
      <c r="C455" s="744"/>
      <c r="D455" s="1012" t="s">
        <v>1832</v>
      </c>
      <c r="E455" s="784"/>
      <c r="F455" s="784"/>
      <c r="G455" s="784"/>
    </row>
    <row r="456" spans="1:7" s="437" customFormat="1" ht="15.75" hidden="1">
      <c r="A456" s="763"/>
      <c r="B456" s="795" t="s">
        <v>2449</v>
      </c>
      <c r="C456" s="744"/>
      <c r="D456" s="1013">
        <v>0</v>
      </c>
      <c r="E456" s="784"/>
      <c r="F456" s="784"/>
      <c r="G456" s="784"/>
    </row>
    <row r="457" spans="1:7" s="437" customFormat="1" ht="15.75" hidden="1">
      <c r="A457" s="763"/>
      <c r="B457" s="795" t="s">
        <v>2352</v>
      </c>
      <c r="C457" s="744"/>
      <c r="D457" s="1013">
        <v>15</v>
      </c>
      <c r="E457" s="784"/>
      <c r="F457" s="784"/>
      <c r="G457" s="784"/>
    </row>
    <row r="458" spans="1:7" s="437" customFormat="1" ht="15.75" hidden="1">
      <c r="A458" s="763"/>
      <c r="B458" s="795" t="s">
        <v>2445</v>
      </c>
      <c r="C458" s="744"/>
      <c r="D458" s="1013">
        <v>0</v>
      </c>
      <c r="E458" s="784"/>
      <c r="F458" s="784"/>
      <c r="G458" s="784"/>
    </row>
    <row r="459" spans="1:7" s="437" customFormat="1" ht="15.75" hidden="1">
      <c r="A459" s="763"/>
      <c r="B459" s="795" t="s">
        <v>2355</v>
      </c>
      <c r="C459" s="744"/>
      <c r="D459" s="1013">
        <v>1</v>
      </c>
      <c r="E459" s="784"/>
      <c r="F459" s="784"/>
      <c r="G459" s="784"/>
    </row>
    <row r="460" spans="1:7" s="437" customFormat="1" ht="15.75" hidden="1">
      <c r="A460" s="763"/>
      <c r="B460" s="795" t="s">
        <v>3028</v>
      </c>
      <c r="C460" s="744"/>
      <c r="D460" s="1013">
        <v>1</v>
      </c>
      <c r="E460" s="784"/>
      <c r="F460" s="784"/>
      <c r="G460" s="784"/>
    </row>
    <row r="461" spans="1:7" s="437" customFormat="1" ht="15.75" hidden="1">
      <c r="A461" s="763"/>
      <c r="B461" s="795" t="s">
        <v>2435</v>
      </c>
      <c r="C461" s="744"/>
      <c r="D461" s="1013">
        <v>1.5</v>
      </c>
      <c r="E461" s="1142"/>
      <c r="F461" s="1142"/>
      <c r="G461" s="1142"/>
    </row>
    <row r="462" spans="1:7" s="437" customFormat="1" ht="15.75" hidden="1">
      <c r="A462" s="763"/>
      <c r="B462" s="795" t="s">
        <v>2436</v>
      </c>
      <c r="C462" s="744"/>
      <c r="D462" s="1013">
        <v>0</v>
      </c>
      <c r="E462" s="1142"/>
      <c r="F462" s="1142"/>
      <c r="G462" s="1142"/>
    </row>
    <row r="463" spans="1:7" s="437" customFormat="1" ht="15.75" hidden="1">
      <c r="A463" s="763"/>
      <c r="B463" s="795" t="s">
        <v>3018</v>
      </c>
      <c r="C463" s="744"/>
      <c r="D463" s="1012" t="s">
        <v>1828</v>
      </c>
      <c r="E463" s="1142"/>
      <c r="F463" s="1142"/>
      <c r="G463" s="1142"/>
    </row>
    <row r="464" spans="1:7" s="437" customFormat="1" ht="15.75" hidden="1">
      <c r="A464" s="763"/>
      <c r="B464" s="795" t="s">
        <v>3017</v>
      </c>
      <c r="C464" s="744"/>
      <c r="D464" s="1012" t="s">
        <v>1829</v>
      </c>
      <c r="E464" s="1142"/>
      <c r="F464" s="1142"/>
      <c r="G464" s="1142"/>
    </row>
    <row r="465" spans="1:7" s="437" customFormat="1" ht="15.75" hidden="1">
      <c r="A465" s="763"/>
      <c r="B465" s="795" t="s">
        <v>3030</v>
      </c>
      <c r="C465" s="744"/>
      <c r="D465" s="1012" t="s">
        <v>1830</v>
      </c>
      <c r="E465" s="784"/>
      <c r="F465" s="784"/>
      <c r="G465" s="784"/>
    </row>
    <row r="466" spans="1:7" s="437" customFormat="1" ht="15.75" hidden="1">
      <c r="A466" s="763"/>
      <c r="B466" s="795" t="s">
        <v>3029</v>
      </c>
      <c r="C466" s="744"/>
      <c r="D466" s="1012" t="s">
        <v>1831</v>
      </c>
      <c r="E466" s="999"/>
      <c r="F466" s="999"/>
      <c r="G466" s="999"/>
    </row>
    <row r="467" spans="1:7" s="409" customFormat="1" ht="31.5" hidden="1">
      <c r="A467" s="763"/>
      <c r="B467" s="795" t="s">
        <v>3033</v>
      </c>
      <c r="C467" s="744" t="s">
        <v>3031</v>
      </c>
      <c r="D467" s="1013">
        <v>18</v>
      </c>
      <c r="E467" s="1144"/>
      <c r="F467" s="1144"/>
      <c r="G467" s="1144"/>
    </row>
    <row r="468" spans="1:7" s="437" customFormat="1" ht="31.5" hidden="1">
      <c r="A468" s="764"/>
      <c r="B468" s="816" t="s">
        <v>3034</v>
      </c>
      <c r="C468" s="754" t="s">
        <v>3032</v>
      </c>
      <c r="D468" s="1032">
        <v>10</v>
      </c>
      <c r="E468" s="784"/>
      <c r="F468" s="784"/>
      <c r="G468" s="784"/>
    </row>
    <row r="469" spans="1:7" s="409" customFormat="1" ht="31.5" hidden="1">
      <c r="A469" s="755">
        <v>813</v>
      </c>
      <c r="B469" s="811" t="s">
        <v>3035</v>
      </c>
      <c r="C469" s="744"/>
      <c r="D469" s="743"/>
      <c r="E469" s="784"/>
      <c r="F469" s="784"/>
      <c r="G469" s="784"/>
    </row>
    <row r="470" spans="1:7" s="437" customFormat="1" ht="31.5" hidden="1">
      <c r="A470" s="763"/>
      <c r="B470" s="795" t="s">
        <v>2450</v>
      </c>
      <c r="C470" s="744" t="s">
        <v>3038</v>
      </c>
      <c r="D470" s="783"/>
      <c r="E470" s="784"/>
      <c r="F470" s="784"/>
      <c r="G470" s="784"/>
    </row>
    <row r="471" spans="1:7" s="437" customFormat="1" ht="15.75" hidden="1">
      <c r="A471" s="763"/>
      <c r="B471" s="795" t="s">
        <v>3036</v>
      </c>
      <c r="C471" s="744"/>
      <c r="D471" s="1013">
        <v>0</v>
      </c>
      <c r="E471" s="784"/>
      <c r="F471" s="784"/>
      <c r="G471" s="784"/>
    </row>
    <row r="472" spans="1:7" s="437" customFormat="1" ht="15.75" hidden="1">
      <c r="A472" s="763"/>
      <c r="B472" s="795" t="s">
        <v>3037</v>
      </c>
      <c r="C472" s="744"/>
      <c r="D472" s="1013">
        <v>0</v>
      </c>
      <c r="E472" s="784"/>
      <c r="F472" s="784"/>
      <c r="G472" s="784"/>
    </row>
    <row r="473" spans="1:7" s="437" customFormat="1" ht="15.75" hidden="1">
      <c r="A473" s="755"/>
      <c r="B473" s="795" t="s">
        <v>2018</v>
      </c>
      <c r="C473" s="744" t="s">
        <v>3041</v>
      </c>
      <c r="D473" s="1013"/>
      <c r="E473" s="784"/>
      <c r="F473" s="784"/>
      <c r="G473" s="784"/>
    </row>
    <row r="474" spans="1:7" s="437" customFormat="1" ht="15.75" customHeight="1" hidden="1">
      <c r="A474" s="763"/>
      <c r="B474" s="795" t="s">
        <v>2447</v>
      </c>
      <c r="C474" s="744"/>
      <c r="D474" s="1013">
        <v>0</v>
      </c>
      <c r="E474" s="1152"/>
      <c r="F474" s="1152"/>
      <c r="G474" s="1152"/>
    </row>
    <row r="475" spans="1:7" s="437" customFormat="1" ht="31.5" hidden="1">
      <c r="A475" s="755"/>
      <c r="B475" s="795" t="s">
        <v>3039</v>
      </c>
      <c r="C475" s="744"/>
      <c r="D475" s="1013">
        <v>0</v>
      </c>
      <c r="E475" s="1142"/>
      <c r="F475" s="1142"/>
      <c r="G475" s="1142"/>
    </row>
    <row r="476" spans="1:7" s="437" customFormat="1" ht="15.75" hidden="1">
      <c r="A476" s="755"/>
      <c r="B476" s="795" t="s">
        <v>3040</v>
      </c>
      <c r="C476" s="744"/>
      <c r="D476" s="1012"/>
      <c r="E476" s="1142"/>
      <c r="F476" s="1142"/>
      <c r="G476" s="1142"/>
    </row>
    <row r="477" spans="1:7" s="437" customFormat="1" ht="15.75" hidden="1">
      <c r="A477" s="763"/>
      <c r="B477" s="795" t="s">
        <v>2346</v>
      </c>
      <c r="C477" s="744"/>
      <c r="D477" s="1012" t="s">
        <v>1989</v>
      </c>
      <c r="E477" s="1142"/>
      <c r="F477" s="1142"/>
      <c r="G477" s="1142"/>
    </row>
    <row r="478" spans="1:7" s="437" customFormat="1" ht="15.75" hidden="1">
      <c r="A478" s="763"/>
      <c r="B478" s="795" t="s">
        <v>3024</v>
      </c>
      <c r="C478" s="744"/>
      <c r="D478" s="1012" t="s">
        <v>1990</v>
      </c>
      <c r="E478" s="1142"/>
      <c r="F478" s="1142"/>
      <c r="G478" s="1142"/>
    </row>
    <row r="479" spans="1:7" s="437" customFormat="1" ht="15.75" hidden="1">
      <c r="A479" s="763"/>
      <c r="B479" s="795" t="s">
        <v>3025</v>
      </c>
      <c r="C479" s="744"/>
      <c r="D479" s="1012" t="s">
        <v>1990</v>
      </c>
      <c r="E479" s="784"/>
      <c r="F479" s="784"/>
      <c r="G479" s="784"/>
    </row>
    <row r="480" spans="1:7" s="437" customFormat="1" ht="15.75" hidden="1">
      <c r="A480" s="763"/>
      <c r="B480" s="795" t="s">
        <v>2349</v>
      </c>
      <c r="C480" s="744"/>
      <c r="D480" s="1012" t="s">
        <v>1991</v>
      </c>
      <c r="E480" s="784"/>
      <c r="F480" s="784"/>
      <c r="G480" s="784"/>
    </row>
    <row r="481" spans="1:7" s="437" customFormat="1" ht="47.25" hidden="1">
      <c r="A481" s="758"/>
      <c r="B481" s="795" t="s">
        <v>2019</v>
      </c>
      <c r="C481" s="744" t="s">
        <v>3042</v>
      </c>
      <c r="D481" s="1013">
        <v>140</v>
      </c>
      <c r="E481" s="1142"/>
      <c r="F481" s="1142"/>
      <c r="G481" s="1142"/>
    </row>
    <row r="482" spans="1:7" s="437" customFormat="1" ht="15.75" hidden="1">
      <c r="A482" s="763"/>
      <c r="B482" s="795" t="s">
        <v>2443</v>
      </c>
      <c r="C482" s="744" t="s">
        <v>3043</v>
      </c>
      <c r="D482" s="783"/>
      <c r="E482" s="784"/>
      <c r="F482" s="784"/>
      <c r="G482" s="784"/>
    </row>
    <row r="483" spans="1:7" s="437" customFormat="1" ht="15.75" hidden="1">
      <c r="A483" s="763"/>
      <c r="B483" s="795" t="s">
        <v>2451</v>
      </c>
      <c r="C483" s="744"/>
      <c r="D483" s="1012" t="s">
        <v>1832</v>
      </c>
      <c r="E483" s="784"/>
      <c r="F483" s="784"/>
      <c r="G483" s="784"/>
    </row>
    <row r="484" spans="1:7" s="437" customFormat="1" ht="15.75" hidden="1">
      <c r="A484" s="763"/>
      <c r="B484" s="795" t="s">
        <v>2444</v>
      </c>
      <c r="C484" s="744"/>
      <c r="D484" s="1013">
        <v>0</v>
      </c>
      <c r="E484" s="784"/>
      <c r="F484" s="784"/>
      <c r="G484" s="784"/>
    </row>
    <row r="485" spans="1:7" s="437" customFormat="1" ht="15.75" hidden="1">
      <c r="A485" s="763"/>
      <c r="B485" s="795" t="s">
        <v>2352</v>
      </c>
      <c r="C485" s="744"/>
      <c r="D485" s="1013">
        <v>15</v>
      </c>
      <c r="E485" s="784"/>
      <c r="F485" s="784"/>
      <c r="G485" s="784"/>
    </row>
    <row r="486" spans="1:7" s="437" customFormat="1" ht="15.75" hidden="1">
      <c r="A486" s="763"/>
      <c r="B486" s="795" t="s">
        <v>2445</v>
      </c>
      <c r="C486" s="744"/>
      <c r="D486" s="1013">
        <v>0</v>
      </c>
      <c r="E486" s="784"/>
      <c r="F486" s="784"/>
      <c r="G486" s="784"/>
    </row>
    <row r="487" spans="1:7" s="437" customFormat="1" ht="15.75" hidden="1">
      <c r="A487" s="763"/>
      <c r="B487" s="795" t="s">
        <v>2355</v>
      </c>
      <c r="C487" s="744"/>
      <c r="D487" s="1013">
        <v>1</v>
      </c>
      <c r="E487" s="784"/>
      <c r="F487" s="784"/>
      <c r="G487" s="784"/>
    </row>
    <row r="488" spans="1:7" s="437" customFormat="1" ht="15.75" hidden="1">
      <c r="A488" s="763"/>
      <c r="B488" s="795" t="s">
        <v>3004</v>
      </c>
      <c r="C488" s="744"/>
      <c r="D488" s="1013">
        <v>1</v>
      </c>
      <c r="E488" s="784"/>
      <c r="F488" s="784"/>
      <c r="G488" s="784"/>
    </row>
    <row r="489" spans="1:7" s="437" customFormat="1" ht="15.75" hidden="1">
      <c r="A489" s="763"/>
      <c r="B489" s="795" t="s">
        <v>2435</v>
      </c>
      <c r="C489" s="744"/>
      <c r="D489" s="1013">
        <v>1.5</v>
      </c>
      <c r="E489" s="1142"/>
      <c r="F489" s="1142"/>
      <c r="G489" s="1142"/>
    </row>
    <row r="490" spans="1:7" s="437" customFormat="1" ht="15.75" hidden="1">
      <c r="A490" s="755"/>
      <c r="B490" s="795" t="s">
        <v>2436</v>
      </c>
      <c r="C490" s="744"/>
      <c r="D490" s="1013">
        <v>0</v>
      </c>
      <c r="E490" s="1142"/>
      <c r="F490" s="1142"/>
      <c r="G490" s="1142"/>
    </row>
    <row r="491" spans="1:7" s="437" customFormat="1" ht="15.75" hidden="1">
      <c r="A491" s="763"/>
      <c r="B491" s="795" t="s">
        <v>3018</v>
      </c>
      <c r="C491" s="744"/>
      <c r="D491" s="1012" t="s">
        <v>1828</v>
      </c>
      <c r="E491" s="1142"/>
      <c r="F491" s="1142"/>
      <c r="G491" s="1142"/>
    </row>
    <row r="492" spans="1:7" s="437" customFormat="1" ht="15.75" hidden="1">
      <c r="A492" s="763"/>
      <c r="B492" s="795" t="s">
        <v>3017</v>
      </c>
      <c r="C492" s="744"/>
      <c r="D492" s="1012" t="s">
        <v>1829</v>
      </c>
      <c r="E492" s="1142"/>
      <c r="F492" s="1142"/>
      <c r="G492" s="1142"/>
    </row>
    <row r="493" spans="1:7" s="437" customFormat="1" ht="15.75" hidden="1">
      <c r="A493" s="763"/>
      <c r="B493" s="795" t="s">
        <v>3006</v>
      </c>
      <c r="C493" s="744"/>
      <c r="D493" s="1012" t="s">
        <v>1830</v>
      </c>
      <c r="E493" s="784"/>
      <c r="F493" s="784"/>
      <c r="G493" s="784"/>
    </row>
    <row r="494" spans="1:7" s="437" customFormat="1" ht="15.75" hidden="1">
      <c r="A494" s="763"/>
      <c r="B494" s="795" t="s">
        <v>3029</v>
      </c>
      <c r="C494" s="744"/>
      <c r="D494" s="1012" t="s">
        <v>1831</v>
      </c>
      <c r="E494" s="999"/>
      <c r="F494" s="999"/>
      <c r="G494" s="999"/>
    </row>
    <row r="495" spans="1:7" ht="31.5" hidden="1">
      <c r="A495" s="763"/>
      <c r="B495" s="795" t="s">
        <v>3033</v>
      </c>
      <c r="C495" s="744" t="s">
        <v>3044</v>
      </c>
      <c r="D495" s="1013">
        <v>18</v>
      </c>
      <c r="E495" s="1144"/>
      <c r="F495" s="1144"/>
      <c r="G495" s="1144"/>
    </row>
    <row r="496" spans="1:7" s="437" customFormat="1" ht="31.5" hidden="1">
      <c r="A496" s="764"/>
      <c r="B496" s="816" t="s">
        <v>3034</v>
      </c>
      <c r="C496" s="754" t="s">
        <v>3045</v>
      </c>
      <c r="D496" s="1032">
        <v>10</v>
      </c>
      <c r="E496" s="1142"/>
      <c r="F496" s="1142"/>
      <c r="G496" s="1142"/>
    </row>
    <row r="497" spans="1:7" s="409" customFormat="1" ht="31.5" hidden="1">
      <c r="A497" s="755">
        <v>840</v>
      </c>
      <c r="B497" s="811" t="s">
        <v>2452</v>
      </c>
      <c r="C497" s="744"/>
      <c r="D497" s="743"/>
      <c r="E497" s="1144"/>
      <c r="F497" s="1144"/>
      <c r="G497" s="1144"/>
    </row>
    <row r="498" spans="1:7" s="437" customFormat="1" ht="31.5" hidden="1">
      <c r="A498" s="766"/>
      <c r="B498" s="816" t="s">
        <v>2453</v>
      </c>
      <c r="C498" s="754" t="s">
        <v>3046</v>
      </c>
      <c r="D498" s="1032" t="s">
        <v>2167</v>
      </c>
      <c r="E498" s="1142"/>
      <c r="F498" s="1142"/>
      <c r="G498" s="1142"/>
    </row>
    <row r="499" spans="1:7" s="409" customFormat="1" ht="31.5" hidden="1">
      <c r="A499" s="755">
        <v>841</v>
      </c>
      <c r="B499" s="811" t="s">
        <v>3047</v>
      </c>
      <c r="C499" s="744"/>
      <c r="D499" s="743"/>
      <c r="E499" s="1144"/>
      <c r="F499" s="1144"/>
      <c r="G499" s="1144"/>
    </row>
    <row r="500" spans="1:7" s="437" customFormat="1" ht="31.5" hidden="1">
      <c r="A500" s="766"/>
      <c r="B500" s="816" t="s">
        <v>2454</v>
      </c>
      <c r="C500" s="754" t="s">
        <v>3048</v>
      </c>
      <c r="D500" s="1032" t="s">
        <v>2167</v>
      </c>
      <c r="E500" s="1142"/>
      <c r="F500" s="1142"/>
      <c r="G500" s="1142"/>
    </row>
    <row r="501" spans="1:7" s="409" customFormat="1" ht="35.25" customHeight="1" hidden="1">
      <c r="A501" s="755">
        <v>842</v>
      </c>
      <c r="B501" s="811" t="s">
        <v>3049</v>
      </c>
      <c r="C501" s="744"/>
      <c r="D501" s="743"/>
      <c r="E501" s="1153"/>
      <c r="F501" s="1153"/>
      <c r="G501" s="1153"/>
    </row>
    <row r="502" spans="1:7" s="437" customFormat="1" ht="31.5" hidden="1">
      <c r="A502" s="766"/>
      <c r="B502" s="816" t="s">
        <v>2455</v>
      </c>
      <c r="C502" s="754" t="s">
        <v>3050</v>
      </c>
      <c r="D502" s="1033" t="s">
        <v>2167</v>
      </c>
      <c r="E502" s="1153"/>
      <c r="F502" s="1153"/>
      <c r="G502" s="1153"/>
    </row>
    <row r="503" spans="1:7" s="405" customFormat="1" ht="15.75" hidden="1">
      <c r="A503" s="739" t="s">
        <v>2020</v>
      </c>
      <c r="B503" s="818"/>
      <c r="C503" s="740"/>
      <c r="D503" s="740"/>
      <c r="E503" s="1151"/>
      <c r="F503" s="1151"/>
      <c r="G503" s="1151"/>
    </row>
    <row r="504" spans="1:7" s="437" customFormat="1" ht="15.75" hidden="1">
      <c r="A504" s="797" t="s">
        <v>3051</v>
      </c>
      <c r="B504" s="821"/>
      <c r="C504" s="798"/>
      <c r="D504" s="1034"/>
      <c r="E504" s="784"/>
      <c r="F504" s="784"/>
      <c r="G504" s="784"/>
    </row>
    <row r="505" spans="1:7" ht="15.75" hidden="1">
      <c r="A505" s="755">
        <v>900</v>
      </c>
      <c r="B505" s="811" t="s">
        <v>3258</v>
      </c>
      <c r="C505" s="761"/>
      <c r="D505" s="774"/>
      <c r="E505" s="784"/>
      <c r="F505" s="784"/>
      <c r="G505" s="784"/>
    </row>
    <row r="506" spans="1:7" ht="15.75" hidden="1">
      <c r="A506" s="744"/>
      <c r="B506" s="795" t="s">
        <v>3237</v>
      </c>
      <c r="C506" s="744" t="s">
        <v>3052</v>
      </c>
      <c r="D506" s="783"/>
      <c r="E506" s="784"/>
      <c r="F506" s="784"/>
      <c r="G506" s="784"/>
    </row>
    <row r="507" spans="1:7" ht="15.75" hidden="1">
      <c r="A507" s="744"/>
      <c r="B507" s="795" t="s">
        <v>3240</v>
      </c>
      <c r="C507" s="744"/>
      <c r="D507" s="1013">
        <v>50</v>
      </c>
      <c r="E507" s="784"/>
      <c r="F507" s="784"/>
      <c r="G507" s="784"/>
    </row>
    <row r="508" spans="1:7" ht="15.75" hidden="1">
      <c r="A508" s="744"/>
      <c r="B508" s="795" t="s">
        <v>3241</v>
      </c>
      <c r="C508" s="744"/>
      <c r="D508" s="1013">
        <v>30</v>
      </c>
      <c r="E508" s="999"/>
      <c r="F508" s="999"/>
      <c r="G508" s="999"/>
    </row>
    <row r="509" spans="1:7" s="423" customFormat="1" ht="31.5" hidden="1">
      <c r="A509" s="755">
        <v>900</v>
      </c>
      <c r="B509" s="795" t="s">
        <v>3242</v>
      </c>
      <c r="C509" s="744"/>
      <c r="D509" s="1013"/>
      <c r="E509" s="531"/>
      <c r="F509" s="531"/>
      <c r="G509" s="1313">
        <v>350</v>
      </c>
    </row>
    <row r="510" spans="1:7" ht="15.75" hidden="1">
      <c r="A510" s="761"/>
      <c r="B510" s="1329" t="s">
        <v>3245</v>
      </c>
      <c r="C510" s="761"/>
      <c r="D510" s="1037">
        <v>100</v>
      </c>
      <c r="E510" s="531"/>
      <c r="F510" s="531"/>
      <c r="G510" s="531"/>
    </row>
    <row r="511" spans="1:7" ht="18" customHeight="1" hidden="1">
      <c r="A511" s="744"/>
      <c r="B511" s="1650" t="s">
        <v>3244</v>
      </c>
      <c r="C511" s="744"/>
      <c r="D511" s="1024" t="s">
        <v>3235</v>
      </c>
      <c r="E511" s="784"/>
      <c r="F511" s="784"/>
      <c r="G511" s="784"/>
    </row>
    <row r="512" spans="1:7" ht="15.75" hidden="1">
      <c r="A512" s="744"/>
      <c r="B512" s="1650"/>
      <c r="C512" s="744"/>
      <c r="D512" s="1013" t="s">
        <v>3233</v>
      </c>
      <c r="E512" s="784"/>
      <c r="F512" s="784"/>
      <c r="G512" s="784"/>
    </row>
    <row r="513" spans="1:7" ht="15.75" hidden="1">
      <c r="A513" s="744"/>
      <c r="B513" s="1650"/>
      <c r="C513" s="744"/>
      <c r="D513" s="1013">
        <v>10</v>
      </c>
      <c r="E513" s="999"/>
      <c r="F513" s="999"/>
      <c r="G513" s="999">
        <v>10</v>
      </c>
    </row>
    <row r="514" spans="1:7" s="423" customFormat="1" ht="31.5" hidden="1">
      <c r="A514" s="744"/>
      <c r="B514" s="795" t="s">
        <v>3243</v>
      </c>
      <c r="C514" s="744"/>
      <c r="D514" s="1013"/>
      <c r="E514" s="1159"/>
      <c r="F514" s="1159"/>
      <c r="G514" s="1159"/>
    </row>
    <row r="515" spans="1:7" s="423" customFormat="1" ht="15.75" hidden="1">
      <c r="A515" s="761"/>
      <c r="B515" s="437"/>
      <c r="C515" s="761"/>
      <c r="D515" s="1037">
        <v>100</v>
      </c>
      <c r="E515" s="1159"/>
      <c r="F515" s="1159"/>
      <c r="G515" s="1159"/>
    </row>
    <row r="516" spans="1:7" s="423" customFormat="1" ht="15.75" customHeight="1" hidden="1">
      <c r="A516" s="761"/>
      <c r="B516" s="956" t="s">
        <v>3231</v>
      </c>
      <c r="C516" s="761"/>
      <c r="D516" s="1024" t="s">
        <v>3235</v>
      </c>
      <c r="E516" s="784"/>
      <c r="F516" s="784"/>
      <c r="G516" s="784"/>
    </row>
    <row r="517" spans="1:7" s="423" customFormat="1" ht="15.75" hidden="1">
      <c r="A517" s="744"/>
      <c r="B517" s="437"/>
      <c r="C517" s="744"/>
      <c r="D517" s="1013" t="s">
        <v>3233</v>
      </c>
      <c r="E517" s="1159"/>
      <c r="F517" s="1159"/>
      <c r="G517" s="1159"/>
    </row>
    <row r="518" spans="1:7" s="423" customFormat="1" ht="15.75" customHeight="1" hidden="1">
      <c r="A518" s="744"/>
      <c r="B518" s="795"/>
      <c r="C518" s="744"/>
      <c r="D518" s="1013">
        <v>10</v>
      </c>
      <c r="E518" s="1157"/>
      <c r="F518" s="1157"/>
      <c r="G518" s="1157"/>
    </row>
    <row r="519" spans="1:7" s="423" customFormat="1" ht="35.25" customHeight="1" hidden="1">
      <c r="A519" s="744"/>
      <c r="B519" s="795" t="s">
        <v>3232</v>
      </c>
      <c r="C519" s="744"/>
      <c r="D519" s="1024" t="s">
        <v>3234</v>
      </c>
      <c r="E519" s="1151"/>
      <c r="F519" s="1151"/>
      <c r="G519" s="1151"/>
    </row>
    <row r="520" spans="1:7" s="437" customFormat="1" ht="15.75" hidden="1">
      <c r="A520" s="766"/>
      <c r="B520" s="813"/>
      <c r="C520" s="766"/>
      <c r="D520" s="1015">
        <v>10</v>
      </c>
      <c r="E520" s="784"/>
      <c r="F520" s="784"/>
      <c r="G520" s="784">
        <v>50</v>
      </c>
    </row>
    <row r="521" spans="1:7" s="437" customFormat="1" ht="17.25" hidden="1">
      <c r="A521" s="797" t="s">
        <v>3056</v>
      </c>
      <c r="B521" s="821"/>
      <c r="C521" s="798"/>
      <c r="D521" s="798"/>
      <c r="E521" s="947"/>
      <c r="F521" s="947"/>
      <c r="G521" s="947"/>
    </row>
    <row r="522" spans="1:7" ht="15.75" hidden="1">
      <c r="A522" s="755">
        <v>920</v>
      </c>
      <c r="B522" s="811" t="s">
        <v>3057</v>
      </c>
      <c r="C522" s="761"/>
      <c r="D522" s="774"/>
      <c r="E522" s="1139"/>
      <c r="F522" s="1139"/>
      <c r="G522" s="1139"/>
    </row>
    <row r="523" spans="1:7" ht="47.25" hidden="1">
      <c r="A523" s="744"/>
      <c r="B523" s="814" t="s">
        <v>3058</v>
      </c>
      <c r="C523" s="936" t="s">
        <v>3059</v>
      </c>
      <c r="D523" s="1035"/>
      <c r="E523" s="949"/>
      <c r="F523" s="949"/>
      <c r="G523" s="949"/>
    </row>
    <row r="524" spans="1:7" ht="15.75" hidden="1">
      <c r="A524" s="744"/>
      <c r="B524" s="814" t="s">
        <v>2457</v>
      </c>
      <c r="C524" s="936"/>
      <c r="D524" s="1022">
        <v>1</v>
      </c>
      <c r="E524" s="949"/>
      <c r="F524" s="949"/>
      <c r="G524" s="949"/>
    </row>
    <row r="525" spans="1:7" ht="15.75" hidden="1">
      <c r="A525" s="744"/>
      <c r="B525" s="814" t="s">
        <v>2458</v>
      </c>
      <c r="C525" s="936"/>
      <c r="D525" s="1022">
        <v>1.2</v>
      </c>
      <c r="E525" s="949"/>
      <c r="F525" s="949"/>
      <c r="G525" s="949"/>
    </row>
    <row r="526" spans="1:7" ht="15.75" hidden="1">
      <c r="A526" s="744"/>
      <c r="B526" s="814" t="s">
        <v>2459</v>
      </c>
      <c r="C526" s="936"/>
      <c r="D526" s="1022">
        <v>1.4</v>
      </c>
      <c r="E526" s="1160"/>
      <c r="F526" s="1160"/>
      <c r="G526" s="1160"/>
    </row>
    <row r="527" spans="1:7" s="423" customFormat="1" ht="15.75" hidden="1">
      <c r="A527" s="744"/>
      <c r="B527" s="814" t="s">
        <v>2460</v>
      </c>
      <c r="C527" s="936"/>
      <c r="D527" s="1022">
        <v>1.6</v>
      </c>
      <c r="E527" s="1160"/>
      <c r="F527" s="1160"/>
      <c r="G527" s="1160"/>
    </row>
    <row r="528" spans="1:7" s="423" customFormat="1" ht="15.75" hidden="1">
      <c r="A528" s="761"/>
      <c r="B528" s="1330" t="s">
        <v>2461</v>
      </c>
      <c r="C528" s="957"/>
      <c r="D528" s="1031">
        <v>1.8</v>
      </c>
      <c r="E528" s="1174"/>
      <c r="F528" s="1174"/>
      <c r="G528" s="1174"/>
    </row>
    <row r="529" spans="1:7" s="423" customFormat="1" ht="47.25" hidden="1">
      <c r="A529" s="754"/>
      <c r="B529" s="1331" t="s">
        <v>3061</v>
      </c>
      <c r="C529" s="958" t="s">
        <v>3060</v>
      </c>
      <c r="D529" s="1030">
        <v>12</v>
      </c>
      <c r="E529" s="784"/>
      <c r="F529" s="784"/>
      <c r="G529" s="784"/>
    </row>
    <row r="530" spans="1:7" ht="15.75" hidden="1">
      <c r="A530" s="755">
        <v>921</v>
      </c>
      <c r="B530" s="811" t="s">
        <v>2462</v>
      </c>
      <c r="C530" s="799"/>
      <c r="D530" s="787"/>
      <c r="E530" s="784"/>
      <c r="F530" s="784"/>
      <c r="G530" s="784"/>
    </row>
    <row r="531" spans="1:7" s="423" customFormat="1" ht="47.25" hidden="1">
      <c r="A531" s="744"/>
      <c r="B531" s="795" t="s">
        <v>2463</v>
      </c>
      <c r="C531" s="744" t="s">
        <v>2520</v>
      </c>
      <c r="D531" s="1013">
        <v>1</v>
      </c>
      <c r="E531" s="784"/>
      <c r="F531" s="784"/>
      <c r="G531" s="784"/>
    </row>
    <row r="532" spans="1:7" s="405" customFormat="1" ht="47.25" hidden="1">
      <c r="A532" s="761"/>
      <c r="B532" s="795" t="s">
        <v>2464</v>
      </c>
      <c r="C532" s="744" t="s">
        <v>2521</v>
      </c>
      <c r="D532" s="1013"/>
      <c r="E532" s="999"/>
      <c r="F532" s="999"/>
      <c r="G532" s="999"/>
    </row>
    <row r="533" spans="1:7" s="405" customFormat="1" ht="15.75" hidden="1">
      <c r="A533" s="761"/>
      <c r="B533" s="814" t="s">
        <v>3276</v>
      </c>
      <c r="C533" s="744"/>
      <c r="D533" s="1013">
        <v>6</v>
      </c>
      <c r="E533" s="999"/>
      <c r="F533" s="999"/>
      <c r="G533" s="999"/>
    </row>
    <row r="534" spans="1:7" s="405" customFormat="1" ht="15.75" hidden="1">
      <c r="A534" s="761"/>
      <c r="B534" s="814" t="s">
        <v>3277</v>
      </c>
      <c r="C534" s="744"/>
      <c r="D534" s="1013">
        <v>0</v>
      </c>
      <c r="E534" s="999"/>
      <c r="F534" s="999"/>
      <c r="G534" s="999"/>
    </row>
    <row r="535" spans="1:7" s="405" customFormat="1" ht="15.75" hidden="1">
      <c r="A535" s="961"/>
      <c r="B535" s="1110" t="s">
        <v>3178</v>
      </c>
      <c r="C535" s="961" t="s">
        <v>2522</v>
      </c>
      <c r="D535" s="1033">
        <v>2</v>
      </c>
      <c r="E535" s="1174"/>
      <c r="F535" s="1174"/>
      <c r="G535" s="1174"/>
    </row>
    <row r="536" spans="1:7" s="437" customFormat="1" ht="15.75" hidden="1">
      <c r="A536" s="1116" t="s">
        <v>1842</v>
      </c>
      <c r="B536" s="1117"/>
      <c r="C536" s="1118"/>
      <c r="D536" s="1118"/>
      <c r="E536" s="999"/>
      <c r="F536" s="999"/>
      <c r="G536" s="999"/>
    </row>
    <row r="537" spans="1:7" ht="15.75" hidden="1">
      <c r="A537" s="755">
        <v>940</v>
      </c>
      <c r="B537" s="811" t="s">
        <v>3062</v>
      </c>
      <c r="C537" s="787"/>
      <c r="D537" s="787"/>
      <c r="E537" s="1174"/>
      <c r="F537" s="1174"/>
      <c r="G537" s="1174"/>
    </row>
    <row r="538" spans="1:7" s="437" customFormat="1" ht="31.5" hidden="1">
      <c r="A538" s="766"/>
      <c r="B538" s="816" t="s">
        <v>2466</v>
      </c>
      <c r="C538" s="754" t="s">
        <v>3063</v>
      </c>
      <c r="D538" s="1032">
        <v>0.2</v>
      </c>
      <c r="E538" s="784"/>
      <c r="F538" s="784"/>
      <c r="G538" s="784"/>
    </row>
    <row r="539" spans="1:7" ht="15.75" hidden="1">
      <c r="A539" s="755">
        <v>945</v>
      </c>
      <c r="B539" s="811" t="s">
        <v>2467</v>
      </c>
      <c r="C539" s="787"/>
      <c r="D539" s="744"/>
      <c r="E539" s="784"/>
      <c r="F539" s="784"/>
      <c r="G539" s="784"/>
    </row>
    <row r="540" spans="1:7" ht="47.25" hidden="1">
      <c r="A540" s="744"/>
      <c r="B540" s="795" t="s">
        <v>2468</v>
      </c>
      <c r="C540" s="761" t="s">
        <v>3064</v>
      </c>
      <c r="D540" s="1037">
        <v>1.2</v>
      </c>
      <c r="E540" s="1153"/>
      <c r="F540" s="1153"/>
      <c r="G540" s="1153"/>
    </row>
    <row r="541" spans="1:7" s="405" customFormat="1" ht="47.25" hidden="1">
      <c r="A541" s="754"/>
      <c r="B541" s="813" t="s">
        <v>2469</v>
      </c>
      <c r="C541" s="754" t="s">
        <v>3065</v>
      </c>
      <c r="D541" s="1032">
        <v>18</v>
      </c>
      <c r="E541" s="1174"/>
      <c r="F541" s="1174"/>
      <c r="G541" s="1174"/>
    </row>
    <row r="542" spans="1:7" s="437" customFormat="1" ht="15.75" hidden="1">
      <c r="A542" s="1119" t="s">
        <v>2021</v>
      </c>
      <c r="B542" s="1120"/>
      <c r="C542" s="1121"/>
      <c r="D542" s="1121"/>
      <c r="E542" s="531"/>
      <c r="F542" s="531"/>
      <c r="G542" s="531"/>
    </row>
    <row r="543" spans="1:7" ht="15.75" hidden="1">
      <c r="A543" s="755">
        <v>950</v>
      </c>
      <c r="B543" s="811" t="s">
        <v>3179</v>
      </c>
      <c r="C543" s="787"/>
      <c r="D543" s="787"/>
      <c r="E543" s="531"/>
      <c r="F543" s="531"/>
      <c r="G543" s="531"/>
    </row>
    <row r="544" spans="1:7" ht="15.75" hidden="1">
      <c r="A544" s="744"/>
      <c r="B544" s="795" t="s">
        <v>2023</v>
      </c>
      <c r="C544" s="744" t="s">
        <v>3066</v>
      </c>
      <c r="D544" s="1643" t="s">
        <v>2024</v>
      </c>
      <c r="E544" s="531"/>
      <c r="F544" s="531"/>
      <c r="G544" s="531"/>
    </row>
    <row r="545" spans="1:7" ht="31.5" hidden="1">
      <c r="A545" s="744"/>
      <c r="B545" s="795" t="s">
        <v>2025</v>
      </c>
      <c r="C545" s="744" t="s">
        <v>3067</v>
      </c>
      <c r="D545" s="1647"/>
      <c r="E545" s="1174"/>
      <c r="F545" s="1174"/>
      <c r="G545" s="1174"/>
    </row>
    <row r="546" spans="1:7" ht="31.5" hidden="1">
      <c r="A546" s="766"/>
      <c r="B546" s="813" t="s">
        <v>2026</v>
      </c>
      <c r="C546" s="766" t="s">
        <v>3068</v>
      </c>
      <c r="D546" s="1648"/>
      <c r="E546" s="531"/>
      <c r="F546" s="531"/>
      <c r="G546" s="531"/>
    </row>
    <row r="547" spans="1:7" ht="15.75" hidden="1">
      <c r="A547" s="755">
        <v>951</v>
      </c>
      <c r="B547" s="811" t="s">
        <v>2027</v>
      </c>
      <c r="C547" s="787"/>
      <c r="D547" s="787"/>
      <c r="E547" s="531"/>
      <c r="F547" s="531"/>
      <c r="G547" s="531"/>
    </row>
    <row r="548" spans="1:7" ht="15.75" hidden="1">
      <c r="A548" s="744"/>
      <c r="B548" s="795" t="s">
        <v>3069</v>
      </c>
      <c r="C548" s="744" t="s">
        <v>3071</v>
      </c>
      <c r="D548" s="1643" t="s">
        <v>2068</v>
      </c>
      <c r="E548" s="1174"/>
      <c r="F548" s="1174"/>
      <c r="G548" s="1174"/>
    </row>
    <row r="549" spans="1:7" ht="15.75" hidden="1">
      <c r="A549" s="766"/>
      <c r="B549" s="816" t="s">
        <v>3070</v>
      </c>
      <c r="C549" s="754" t="s">
        <v>3072</v>
      </c>
      <c r="D549" s="1649"/>
      <c r="E549" s="999"/>
      <c r="F549" s="999"/>
      <c r="G549" s="999"/>
    </row>
    <row r="550" spans="1:7" ht="15.75" hidden="1">
      <c r="A550" s="755">
        <v>952</v>
      </c>
      <c r="B550" s="811" t="s">
        <v>2028</v>
      </c>
      <c r="C550" s="787"/>
      <c r="D550" s="787"/>
      <c r="E550" s="1174"/>
      <c r="F550" s="1174"/>
      <c r="G550" s="1174"/>
    </row>
    <row r="551" spans="1:7" s="437" customFormat="1" ht="31.5" hidden="1">
      <c r="A551" s="766"/>
      <c r="B551" s="816" t="s">
        <v>3073</v>
      </c>
      <c r="C551" s="754" t="s">
        <v>3074</v>
      </c>
      <c r="D551" s="1032">
        <v>30</v>
      </c>
      <c r="E551" s="999"/>
      <c r="F551" s="999"/>
      <c r="G551" s="999"/>
    </row>
    <row r="552" spans="1:7" ht="15.75" hidden="1">
      <c r="A552" s="755">
        <v>953</v>
      </c>
      <c r="B552" s="811" t="s">
        <v>2029</v>
      </c>
      <c r="C552" s="787"/>
      <c r="D552" s="744"/>
      <c r="E552" s="927"/>
      <c r="F552" s="927"/>
      <c r="G552" s="927"/>
    </row>
    <row r="553" spans="1:7" s="437" customFormat="1" ht="15.75" hidden="1">
      <c r="A553" s="766"/>
      <c r="B553" s="816" t="s">
        <v>2030</v>
      </c>
      <c r="C553" s="754" t="s">
        <v>3075</v>
      </c>
      <c r="D553" s="1032">
        <v>20</v>
      </c>
      <c r="E553" s="927"/>
      <c r="F553" s="927"/>
      <c r="G553" s="927"/>
    </row>
    <row r="554" spans="1:7" ht="15.75" hidden="1">
      <c r="A554" s="1122">
        <v>955</v>
      </c>
      <c r="B554" s="811" t="s">
        <v>2139</v>
      </c>
      <c r="C554" s="960"/>
      <c r="D554" s="931"/>
      <c r="E554" s="1166"/>
      <c r="F554" s="1166"/>
      <c r="G554" s="1166"/>
    </row>
    <row r="555" spans="1:7" ht="15.75" hidden="1">
      <c r="A555" s="762"/>
      <c r="B555" s="1329" t="s">
        <v>2360</v>
      </c>
      <c r="C555" s="935"/>
      <c r="D555" s="931"/>
      <c r="E555" s="1166"/>
      <c r="F555" s="1166"/>
      <c r="G555" s="1312" t="s">
        <v>3211</v>
      </c>
    </row>
    <row r="556" spans="1:7" ht="15.75" hidden="1">
      <c r="A556" s="762"/>
      <c r="B556" s="1329" t="s">
        <v>3076</v>
      </c>
      <c r="C556" s="917" t="s">
        <v>3183</v>
      </c>
      <c r="D556" s="1022" t="s">
        <v>2361</v>
      </c>
      <c r="E556" s="1166"/>
      <c r="F556" s="1166"/>
      <c r="G556" s="1166"/>
    </row>
    <row r="557" spans="1:7" ht="15.75" customHeight="1" hidden="1">
      <c r="A557" s="762"/>
      <c r="B557" s="1329" t="s">
        <v>3077</v>
      </c>
      <c r="C557" s="1102" t="s">
        <v>3184</v>
      </c>
      <c r="D557" s="1002" t="s">
        <v>2362</v>
      </c>
      <c r="E557" s="1166"/>
      <c r="F557" s="1166"/>
      <c r="G557" s="1166"/>
    </row>
    <row r="558" spans="1:7" ht="15.75" customHeight="1" hidden="1">
      <c r="A558" s="762"/>
      <c r="B558" s="1329" t="s">
        <v>3078</v>
      </c>
      <c r="C558" s="1102" t="s">
        <v>3185</v>
      </c>
      <c r="D558" s="1002" t="s">
        <v>2363</v>
      </c>
      <c r="E558" s="1153"/>
      <c r="F558" s="1153"/>
      <c r="G558" s="1153"/>
    </row>
    <row r="559" spans="1:7" ht="15.75" customHeight="1" hidden="1">
      <c r="A559" s="959"/>
      <c r="B559" s="816" t="s">
        <v>3079</v>
      </c>
      <c r="C559" s="1262" t="s">
        <v>3186</v>
      </c>
      <c r="D559" s="1036" t="s">
        <v>2364</v>
      </c>
      <c r="E559" s="1151"/>
      <c r="F559" s="1151"/>
      <c r="G559" s="1151"/>
    </row>
    <row r="560" spans="1:7" s="437" customFormat="1" ht="15.75" hidden="1">
      <c r="A560" s="797" t="s">
        <v>2022</v>
      </c>
      <c r="B560" s="821"/>
      <c r="C560" s="798"/>
      <c r="D560" s="798"/>
      <c r="E560" s="1152"/>
      <c r="F560" s="1152"/>
      <c r="G560" s="1152"/>
    </row>
    <row r="561" spans="1:7" ht="15.75" hidden="1">
      <c r="A561" s="763">
        <v>980</v>
      </c>
      <c r="B561" s="822" t="s">
        <v>3259</v>
      </c>
      <c r="C561" s="774"/>
      <c r="D561" s="774"/>
      <c r="E561" s="784"/>
      <c r="F561" s="784"/>
      <c r="G561" s="784"/>
    </row>
    <row r="562" spans="1:7" ht="13.5" customHeight="1" hidden="1">
      <c r="A562" s="744"/>
      <c r="B562" s="795" t="s">
        <v>3081</v>
      </c>
      <c r="C562" s="744" t="s">
        <v>3082</v>
      </c>
      <c r="D562" s="1012"/>
      <c r="E562" s="531"/>
      <c r="F562" s="531"/>
      <c r="G562" s="531"/>
    </row>
    <row r="563" spans="1:7" ht="15.75" hidden="1">
      <c r="A563" s="744"/>
      <c r="B563" s="795" t="s">
        <v>3083</v>
      </c>
      <c r="C563" s="744"/>
      <c r="D563" s="1013">
        <v>23</v>
      </c>
      <c r="E563" s="1115"/>
      <c r="F563" s="1115"/>
      <c r="G563" s="1115"/>
    </row>
    <row r="564" spans="1:7" ht="35.25" customHeight="1" hidden="1">
      <c r="A564" s="744"/>
      <c r="B564" s="795" t="s">
        <v>3084</v>
      </c>
      <c r="C564" s="744"/>
      <c r="D564" s="1024" t="s">
        <v>2357</v>
      </c>
      <c r="E564" s="531"/>
      <c r="F564" s="531"/>
      <c r="G564" s="531"/>
    </row>
    <row r="565" spans="1:7" ht="15.75" hidden="1">
      <c r="A565" s="744"/>
      <c r="B565" s="795"/>
      <c r="C565" s="744"/>
      <c r="D565" s="1007"/>
      <c r="E565" s="1115"/>
      <c r="F565" s="1115"/>
      <c r="G565" s="1115"/>
    </row>
    <row r="566" spans="1:7" ht="30.75" customHeight="1" hidden="1">
      <c r="A566" s="744"/>
      <c r="B566" s="795" t="s">
        <v>3085</v>
      </c>
      <c r="C566" s="744"/>
      <c r="D566" s="1024" t="s">
        <v>2358</v>
      </c>
      <c r="E566" s="784"/>
      <c r="F566" s="784"/>
      <c r="G566" s="784"/>
    </row>
    <row r="567" spans="1:7" ht="15.75" hidden="1">
      <c r="A567" s="744"/>
      <c r="B567" s="795"/>
      <c r="C567" s="744"/>
      <c r="D567" s="1007"/>
      <c r="E567" s="531"/>
      <c r="F567" s="531"/>
      <c r="G567" s="531"/>
    </row>
    <row r="568" spans="1:7" ht="15.75" hidden="1">
      <c r="A568" s="744"/>
      <c r="B568" s="795" t="s">
        <v>3086</v>
      </c>
      <c r="C568" s="744"/>
      <c r="D568" s="1013">
        <v>25</v>
      </c>
      <c r="E568" s="1152"/>
      <c r="F568" s="1152"/>
      <c r="G568" s="1152"/>
    </row>
    <row r="569" spans="1:7" ht="15.75" hidden="1">
      <c r="A569" s="744"/>
      <c r="B569" s="795" t="s">
        <v>2470</v>
      </c>
      <c r="C569" s="744"/>
      <c r="D569" s="1013" t="s">
        <v>2359</v>
      </c>
      <c r="E569" s="784"/>
      <c r="F569" s="784"/>
      <c r="G569" s="784"/>
    </row>
    <row r="570" spans="1:7" ht="15.75" hidden="1">
      <c r="A570" s="744"/>
      <c r="B570" s="795" t="s">
        <v>3087</v>
      </c>
      <c r="C570" s="744" t="s">
        <v>3088</v>
      </c>
      <c r="D570" s="1012"/>
      <c r="E570" s="1157"/>
      <c r="F570" s="1157"/>
      <c r="G570" s="1157"/>
    </row>
    <row r="571" spans="1:7" ht="31.5" hidden="1">
      <c r="A571" s="744"/>
      <c r="B571" s="795" t="s">
        <v>2471</v>
      </c>
      <c r="C571" s="744"/>
      <c r="D571" s="1013">
        <v>36</v>
      </c>
      <c r="E571" s="1144"/>
      <c r="F571" s="1144"/>
      <c r="G571" s="1144"/>
    </row>
    <row r="572" spans="1:7" s="649" customFormat="1" ht="15.75" hidden="1">
      <c r="A572" s="777"/>
      <c r="B572" s="812" t="s">
        <v>3089</v>
      </c>
      <c r="C572" s="777"/>
      <c r="D572" s="1015">
        <v>18</v>
      </c>
      <c r="E572" s="1142"/>
      <c r="F572" s="1142"/>
      <c r="G572" s="1142"/>
    </row>
    <row r="573" spans="1:7" s="409" customFormat="1" ht="15.75" hidden="1">
      <c r="A573" s="755">
        <v>981</v>
      </c>
      <c r="B573" s="811" t="s">
        <v>3091</v>
      </c>
      <c r="C573" s="744"/>
      <c r="D573" s="743"/>
      <c r="E573" s="1144"/>
      <c r="F573" s="1144"/>
      <c r="G573" s="1144"/>
    </row>
    <row r="574" spans="1:7" s="437" customFormat="1" ht="15.75" customHeight="1" hidden="1">
      <c r="A574" s="766"/>
      <c r="B574" s="816" t="s">
        <v>2070</v>
      </c>
      <c r="C574" s="754" t="s">
        <v>3090</v>
      </c>
      <c r="D574" s="1333" t="s">
        <v>2069</v>
      </c>
      <c r="E574" s="1152"/>
      <c r="F574" s="1152"/>
      <c r="G574" s="1152"/>
    </row>
    <row r="575" spans="1:7" s="409" customFormat="1" ht="15.75" hidden="1">
      <c r="A575" s="755">
        <v>982</v>
      </c>
      <c r="B575" s="811" t="s">
        <v>1844</v>
      </c>
      <c r="C575" s="744"/>
      <c r="D575" s="743"/>
      <c r="E575" s="784"/>
      <c r="F575" s="784"/>
      <c r="G575" s="784"/>
    </row>
    <row r="576" spans="1:7" ht="31.5" hidden="1">
      <c r="A576" s="763"/>
      <c r="B576" s="823" t="s">
        <v>1820</v>
      </c>
      <c r="C576" s="744" t="s">
        <v>3092</v>
      </c>
      <c r="D576" s="1012"/>
      <c r="E576" s="784"/>
      <c r="F576" s="784"/>
      <c r="G576" s="784"/>
    </row>
    <row r="577" spans="1:7" ht="15.75" hidden="1">
      <c r="A577" s="744"/>
      <c r="B577" s="823" t="s">
        <v>2551</v>
      </c>
      <c r="C577" s="744"/>
      <c r="D577" s="1013">
        <v>140</v>
      </c>
      <c r="E577" s="927"/>
      <c r="F577" s="927"/>
      <c r="G577" s="949">
        <v>0</v>
      </c>
    </row>
    <row r="578" spans="1:7" ht="15.75" hidden="1">
      <c r="A578" s="744"/>
      <c r="B578" s="823" t="s">
        <v>1821</v>
      </c>
      <c r="C578" s="744"/>
      <c r="D578" s="1013">
        <v>0</v>
      </c>
      <c r="E578" s="949"/>
      <c r="F578" s="949"/>
      <c r="G578" s="949"/>
    </row>
    <row r="579" spans="1:7" ht="15.75" customHeight="1" hidden="1">
      <c r="A579" s="744"/>
      <c r="B579" s="823" t="s">
        <v>2553</v>
      </c>
      <c r="C579" s="744"/>
      <c r="D579" s="1038"/>
      <c r="E579" s="784"/>
      <c r="F579" s="784"/>
      <c r="G579" s="784"/>
    </row>
    <row r="580" spans="1:7" ht="15.75" hidden="1">
      <c r="A580" s="744"/>
      <c r="B580" s="823" t="s">
        <v>1822</v>
      </c>
      <c r="C580" s="744"/>
      <c r="D580" s="1022">
        <v>200</v>
      </c>
      <c r="E580" s="784"/>
      <c r="F580" s="784"/>
      <c r="G580" s="784">
        <v>200</v>
      </c>
    </row>
    <row r="581" spans="1:7" ht="15.75" hidden="1">
      <c r="A581" s="744"/>
      <c r="B581" s="823" t="s">
        <v>1823</v>
      </c>
      <c r="C581" s="744"/>
      <c r="D581" s="1013">
        <v>0</v>
      </c>
      <c r="E581" s="949"/>
      <c r="F581" s="949"/>
      <c r="G581" s="949"/>
    </row>
    <row r="582" spans="1:7" ht="31.5" hidden="1">
      <c r="A582" s="744"/>
      <c r="B582" s="823" t="s">
        <v>1824</v>
      </c>
      <c r="C582" s="744"/>
      <c r="D582" s="1013">
        <v>20</v>
      </c>
      <c r="E582" s="784"/>
      <c r="F582" s="784"/>
      <c r="G582" s="784">
        <v>100</v>
      </c>
    </row>
    <row r="583" spans="1:7" ht="31.5" hidden="1">
      <c r="A583" s="763"/>
      <c r="B583" s="823" t="s">
        <v>1825</v>
      </c>
      <c r="C583" s="800"/>
      <c r="D583" s="1022">
        <v>200</v>
      </c>
      <c r="E583" s="784"/>
      <c r="F583" s="784"/>
      <c r="G583" s="784">
        <v>300</v>
      </c>
    </row>
    <row r="584" spans="1:7" ht="31.5" hidden="1">
      <c r="A584" s="763"/>
      <c r="B584" s="823" t="s">
        <v>2554</v>
      </c>
      <c r="C584" s="800"/>
      <c r="D584" s="1022">
        <v>20</v>
      </c>
      <c r="E584" s="949"/>
      <c r="F584" s="949"/>
      <c r="G584" s="949"/>
    </row>
    <row r="585" spans="1:7" ht="30" customHeight="1" hidden="1">
      <c r="A585" s="763"/>
      <c r="B585" s="823" t="s">
        <v>3095</v>
      </c>
      <c r="C585" s="744" t="s">
        <v>3093</v>
      </c>
      <c r="D585" s="1013">
        <v>0</v>
      </c>
      <c r="E585" s="949"/>
      <c r="F585" s="949"/>
      <c r="G585" s="949"/>
    </row>
    <row r="586" spans="1:7" s="423" customFormat="1" ht="31.5" hidden="1">
      <c r="A586" s="744"/>
      <c r="B586" s="823" t="s">
        <v>3094</v>
      </c>
      <c r="C586" s="744"/>
      <c r="D586" s="783"/>
      <c r="E586" s="927"/>
      <c r="F586" s="927"/>
      <c r="G586" s="927"/>
    </row>
    <row r="587" spans="1:7" ht="31.5" hidden="1">
      <c r="A587" s="744"/>
      <c r="B587" s="823" t="s">
        <v>1826</v>
      </c>
      <c r="C587" s="744" t="s">
        <v>359</v>
      </c>
      <c r="D587" s="1022">
        <v>0.5</v>
      </c>
      <c r="E587" s="1311">
        <v>0.5</v>
      </c>
      <c r="F587" s="531"/>
      <c r="G587" s="531"/>
    </row>
    <row r="588" spans="1:5" ht="15.75" hidden="1">
      <c r="A588" s="762"/>
      <c r="B588" s="823" t="s">
        <v>2515</v>
      </c>
      <c r="C588" s="744" t="s">
        <v>2514</v>
      </c>
      <c r="D588" s="1022">
        <v>5</v>
      </c>
      <c r="E588" s="1309">
        <v>2</v>
      </c>
    </row>
    <row r="589" spans="1:4" ht="15.75" hidden="1">
      <c r="A589" s="801" t="s">
        <v>2066</v>
      </c>
      <c r="B589" s="802"/>
      <c r="C589" s="803"/>
      <c r="D589" s="804"/>
    </row>
    <row r="590" spans="1:4" ht="30" customHeight="1" hidden="1">
      <c r="A590" s="806" t="s">
        <v>2103</v>
      </c>
      <c r="B590" s="1651" t="s">
        <v>3114</v>
      </c>
      <c r="C590" s="1651"/>
      <c r="D590" s="1651"/>
    </row>
    <row r="591" spans="1:4" ht="17.25" customHeight="1" hidden="1">
      <c r="A591" s="806" t="s">
        <v>3256</v>
      </c>
      <c r="B591" s="1651" t="s">
        <v>3257</v>
      </c>
      <c r="C591" s="1651"/>
      <c r="D591" s="1651"/>
    </row>
    <row r="592" spans="1:4" ht="15.75" customHeight="1" hidden="1">
      <c r="A592" s="1646" t="s">
        <v>3112</v>
      </c>
      <c r="B592" s="1646"/>
      <c r="C592" s="1646"/>
      <c r="D592" s="1646"/>
    </row>
    <row r="593" spans="1:4" ht="15.75" hidden="1">
      <c r="A593" s="800"/>
      <c r="B593" s="809" t="s">
        <v>3113</v>
      </c>
      <c r="C593" s="800"/>
      <c r="D593" s="800"/>
    </row>
    <row r="594" spans="1:4" ht="15.75" hidden="1">
      <c r="A594" s="800"/>
      <c r="B594" s="809" t="s">
        <v>3280</v>
      </c>
      <c r="C594" s="800"/>
      <c r="D594" s="800"/>
    </row>
    <row r="595" ht="15.75" hidden="1">
      <c r="B595" s="809" t="s">
        <v>3281</v>
      </c>
    </row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</sheetData>
  <sheetProtection/>
  <mergeCells count="33">
    <mergeCell ref="E38:E39"/>
    <mergeCell ref="F38:F39"/>
    <mergeCell ref="G38:G39"/>
    <mergeCell ref="B511:B513"/>
    <mergeCell ref="D544:D546"/>
    <mergeCell ref="D317:D319"/>
    <mergeCell ref="D321:D323"/>
    <mergeCell ref="D325:D327"/>
    <mergeCell ref="D329:D331"/>
    <mergeCell ref="D333:D335"/>
    <mergeCell ref="D337:D339"/>
    <mergeCell ref="B56:B57"/>
    <mergeCell ref="D56:D57"/>
    <mergeCell ref="B58:B59"/>
    <mergeCell ref="D58:D59"/>
    <mergeCell ref="D309:D311"/>
    <mergeCell ref="D313:D315"/>
    <mergeCell ref="B590:D590"/>
    <mergeCell ref="B591:D591"/>
    <mergeCell ref="A592:D592"/>
    <mergeCell ref="D351:D353"/>
    <mergeCell ref="D355:D357"/>
    <mergeCell ref="D359:D361"/>
    <mergeCell ref="D376:D378"/>
    <mergeCell ref="D380:D382"/>
    <mergeCell ref="D384:D386"/>
    <mergeCell ref="D548:D549"/>
    <mergeCell ref="A1:D1"/>
    <mergeCell ref="A2:D2"/>
    <mergeCell ref="B38:B39"/>
    <mergeCell ref="D38:D39"/>
    <mergeCell ref="B54:B55"/>
    <mergeCell ref="D54:D5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saripova</dc:creator>
  <cp:keywords/>
  <dc:description/>
  <cp:lastModifiedBy>AIgamov</cp:lastModifiedBy>
  <cp:lastPrinted>2016-06-29T10:52:08Z</cp:lastPrinted>
  <dcterms:created xsi:type="dcterms:W3CDTF">2009-04-22T05:57:45Z</dcterms:created>
  <dcterms:modified xsi:type="dcterms:W3CDTF">2016-06-30T11:36:30Z</dcterms:modified>
  <cp:category/>
  <cp:version/>
  <cp:contentType/>
  <cp:contentStatus/>
</cp:coreProperties>
</file>